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Отчет по амортизаци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<sst xmlns="http://schemas.openxmlformats.org/spreadsheetml/2006/main" count="507" uniqueCount="243">
  <si>
    <t>Отчет по амортизации</t>
  </si>
  <si>
    <t>по счету * 1.01.00</t>
  </si>
  <si>
    <t>Основные средства</t>
  </si>
  <si>
    <t>за период с 01.01.2011 по 30.11.2016</t>
  </si>
  <si>
    <t/>
  </si>
  <si>
    <t>КОДЫ</t>
  </si>
  <si>
    <t>Форма 285</t>
  </si>
  <si>
    <t>по ОКУД</t>
  </si>
  <si>
    <t>0504808</t>
  </si>
  <si>
    <t>Учреждение</t>
  </si>
  <si>
    <t xml:space="preserve">Октябрьское сельское муниципальное образование Республики Калмыкия </t>
  </si>
  <si>
    <t>по ОКПО</t>
  </si>
  <si>
    <t>04294694</t>
  </si>
  <si>
    <t>Структурное подразделение</t>
  </si>
  <si>
    <t>(по всем структурным подразделениям)</t>
  </si>
  <si>
    <t>по КСП</t>
  </si>
  <si>
    <t>000000000</t>
  </si>
  <si>
    <t>Единица измерения: руб.</t>
  </si>
  <si>
    <t>по ОКЕИ</t>
  </si>
  <si>
    <t>383</t>
  </si>
  <si>
    <t>№</t>
  </si>
  <si>
    <t>Объект</t>
  </si>
  <si>
    <t>Наименование</t>
  </si>
  <si>
    <t>Инв. №</t>
  </si>
  <si>
    <t>ОКОФ</t>
  </si>
  <si>
    <t>Кол-во</t>
  </si>
  <si>
    <t>Стоимость на 01.01.2011</t>
  </si>
  <si>
    <t>Амортизация на 30.11.2016</t>
  </si>
  <si>
    <t>Остаточная стоимость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</si>
  <si>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</si>
  <si>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</si>
  <si>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</si>
  <si>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</si>
  <si>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</si>
  <si>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</si>
  <si>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</si>
  <si>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</si>
  <si>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</si>
  <si>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</si>
  <si>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</si>
  <si>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Здание СДК</t>
  </si>
  <si>
    <t>010.2.0018</t>
  </si>
  <si>
    <t>110001000</t>
  </si>
  <si>
    <t>Административное здание смо</t>
  </si>
  <si>
    <t>010.2.0019</t>
  </si>
  <si>
    <t>110001120</t>
  </si>
  <si>
    <t>Газификация административного здания СМО</t>
  </si>
  <si>
    <t>010.2.0020</t>
  </si>
  <si>
    <t>Газопровод низкого давления внутрипоселковый газопровод в п.Октябрьский Приютненского района</t>
  </si>
  <si>
    <t>010.3.0007</t>
  </si>
  <si>
    <t>124521191</t>
  </si>
  <si>
    <t>Картридж HP Q2612A</t>
  </si>
  <si>
    <t>010.4.0007</t>
  </si>
  <si>
    <t>Сканер HP</t>
  </si>
  <si>
    <t>010.4.0008</t>
  </si>
  <si>
    <t>Принтер HP</t>
  </si>
  <si>
    <t>010.4.0009</t>
  </si>
  <si>
    <t>Кабель USB-USB</t>
  </si>
  <si>
    <t>010.4.0010-USB</t>
  </si>
  <si>
    <t>системный блок</t>
  </si>
  <si>
    <t>010.4.0012</t>
  </si>
  <si>
    <t>227260010</t>
  </si>
  <si>
    <t>Принтер Xerox 3117</t>
  </si>
  <si>
    <t>010.4.0013</t>
  </si>
  <si>
    <t>12</t>
  </si>
  <si>
    <t>котел отопительный КС-Г-10н с УГ-12-4-14(Данко26)"Лемакс"</t>
  </si>
  <si>
    <t>010.4.0014</t>
  </si>
  <si>
    <t>13</t>
  </si>
  <si>
    <t>Ваз 21101</t>
  </si>
  <si>
    <t>010.5.0008</t>
  </si>
  <si>
    <t>14</t>
  </si>
  <si>
    <t>Счетчик 100-А</t>
  </si>
  <si>
    <t>010.6.0001-А</t>
  </si>
  <si>
    <t>15</t>
  </si>
  <si>
    <t>Счетчик 5-50 А\</t>
  </si>
  <si>
    <t>010.6.0002-50 А\</t>
  </si>
  <si>
    <t>16</t>
  </si>
  <si>
    <t>СЧетчик 10-40 А в сборе</t>
  </si>
  <si>
    <t>010.6.0003-40 А в с</t>
  </si>
  <si>
    <t>17</t>
  </si>
  <si>
    <t>Огнетушитнль ОП-4</t>
  </si>
  <si>
    <t>010.6.0004-4</t>
  </si>
  <si>
    <t>18</t>
  </si>
  <si>
    <t>Огнетушитель ОУ-1</t>
  </si>
  <si>
    <t>010.6.0005-1</t>
  </si>
  <si>
    <t>19</t>
  </si>
  <si>
    <t>Библиотечный фонд</t>
  </si>
  <si>
    <t>010.7.0000</t>
  </si>
  <si>
    <t>190001111</t>
  </si>
  <si>
    <t>20</t>
  </si>
  <si>
    <t>библиотечный фонд</t>
  </si>
  <si>
    <t>010.7.0001</t>
  </si>
  <si>
    <t>-1</t>
  </si>
  <si>
    <t>21</t>
  </si>
  <si>
    <t>Комплект книг в колличестве 11шт.</t>
  </si>
  <si>
    <t>010.7.0002</t>
  </si>
  <si>
    <t>22</t>
  </si>
  <si>
    <t>Комплект книг в колличестве 84 шт.</t>
  </si>
  <si>
    <t>010.7.0003</t>
  </si>
  <si>
    <t>23</t>
  </si>
  <si>
    <t>Автомобильная дорога Приютное-Октябрьский</t>
  </si>
  <si>
    <t>011.0.0004-Октябрьс</t>
  </si>
  <si>
    <t>24</t>
  </si>
  <si>
    <t>Подъезд от автомобильной дороги Приютное-Октябрьский к п.Уралан</t>
  </si>
  <si>
    <t>011.0.0005-Октябрьс</t>
  </si>
  <si>
    <t>124526372</t>
  </si>
  <si>
    <t>25</t>
  </si>
  <si>
    <t>колодцы шахтные</t>
  </si>
  <si>
    <t>01010020</t>
  </si>
  <si>
    <t>124525361</t>
  </si>
  <si>
    <t>26</t>
  </si>
  <si>
    <t>артезианские скважины</t>
  </si>
  <si>
    <t>01010021</t>
  </si>
  <si>
    <t>124525351</t>
  </si>
  <si>
    <t>27</t>
  </si>
  <si>
    <t>тротуары</t>
  </si>
  <si>
    <t>01010022</t>
  </si>
  <si>
    <t>124527315</t>
  </si>
  <si>
    <t>794</t>
  </si>
  <si>
    <t>28</t>
  </si>
  <si>
    <t>плотина</t>
  </si>
  <si>
    <t>01010023</t>
  </si>
  <si>
    <t>124527324</t>
  </si>
  <si>
    <t>29</t>
  </si>
  <si>
    <t>принтер ЕС-1000</t>
  </si>
  <si>
    <t>01380132</t>
  </si>
  <si>
    <t>30</t>
  </si>
  <si>
    <t>монитор Самсунг</t>
  </si>
  <si>
    <t>01380133</t>
  </si>
  <si>
    <t>31</t>
  </si>
  <si>
    <t>Р-111 -1200</t>
  </si>
  <si>
    <t>01380134</t>
  </si>
  <si>
    <t>32</t>
  </si>
  <si>
    <t>факс модем</t>
  </si>
  <si>
    <t>01380151</t>
  </si>
  <si>
    <t>33</t>
  </si>
  <si>
    <t>ИБП АПС</t>
  </si>
  <si>
    <t>01380152</t>
  </si>
  <si>
    <t>34</t>
  </si>
  <si>
    <t>компьютер</t>
  </si>
  <si>
    <t>01380176</t>
  </si>
  <si>
    <t>35</t>
  </si>
  <si>
    <t>сейф</t>
  </si>
  <si>
    <t>36</t>
  </si>
  <si>
    <t xml:space="preserve">сейф </t>
  </si>
  <si>
    <t>01380177</t>
  </si>
  <si>
    <t>37</t>
  </si>
  <si>
    <t xml:space="preserve">телефон Панасоник </t>
  </si>
  <si>
    <t>01380178</t>
  </si>
  <si>
    <t>38</t>
  </si>
  <si>
    <t>кабины для голосования</t>
  </si>
  <si>
    <t>01380179</t>
  </si>
  <si>
    <t>39</t>
  </si>
  <si>
    <t>стационарная урна для голосования</t>
  </si>
  <si>
    <t>01380181</t>
  </si>
  <si>
    <t>40</t>
  </si>
  <si>
    <t>информационный стенд</t>
  </si>
  <si>
    <t>01380184</t>
  </si>
  <si>
    <t>41</t>
  </si>
  <si>
    <t>Автобус ПАЗ</t>
  </si>
  <si>
    <t>01500002</t>
  </si>
  <si>
    <t>153410031</t>
  </si>
  <si>
    <t>42</t>
  </si>
  <si>
    <t>Газ-66 Вахта</t>
  </si>
  <si>
    <t>01500003</t>
  </si>
  <si>
    <t>43</t>
  </si>
  <si>
    <t>Пожарная машина</t>
  </si>
  <si>
    <t>01500004</t>
  </si>
  <si>
    <t>153410040</t>
  </si>
  <si>
    <t>44</t>
  </si>
  <si>
    <t>Автоводовоз</t>
  </si>
  <si>
    <t>01500005</t>
  </si>
  <si>
    <t>153410440</t>
  </si>
  <si>
    <t>45</t>
  </si>
  <si>
    <t>01500006</t>
  </si>
  <si>
    <t xml:space="preserve">Итого </t>
  </si>
  <si>
    <t>863</t>
  </si>
  <si>
    <t>Исполнитель:</t>
  </si>
  <si>
    <t>должность</t>
  </si>
  <si>
    <t>подпись</t>
  </si>
  <si>
    <t>Расшифровка подписи</t>
  </si>
  <si>
    <t>Главный бухгалтер:</t>
  </si>
  <si>
    <t>Инджиева Д. Б.</t>
  </si>
  <si>
    <t>-</t>
  </si>
  <si>
    <t>Адрес, год ввода</t>
  </si>
  <si>
    <t>п.Октябрьский,1953г.</t>
  </si>
  <si>
    <t>п.Октябрьский,1997г.</t>
  </si>
  <si>
    <t>Основание нахождения объекта у юр.лица</t>
  </si>
  <si>
    <t>Реестр муниципального имущества</t>
  </si>
  <si>
    <t>состоящего на балансе</t>
  </si>
  <si>
    <t>№п/п</t>
  </si>
  <si>
    <t xml:space="preserve">Реестровый номер </t>
  </si>
  <si>
    <t>Наименование объекта учета</t>
  </si>
  <si>
    <t>Основаниенахождения объекта у юр.лица</t>
  </si>
  <si>
    <t>Инвентарный номер</t>
  </si>
  <si>
    <t>Балансовая стоимость Остаточная стоимость</t>
  </si>
  <si>
    <t>Общая площадь (кв.м)</t>
  </si>
  <si>
    <t>Кадастровый номер/Площадь земельного участка</t>
  </si>
  <si>
    <t>Нежилые помещения, счет учета 10102</t>
  </si>
  <si>
    <t>Административное зданиеСМО</t>
  </si>
  <si>
    <t>п.Октябрьский, Первомайская 14.1997г</t>
  </si>
  <si>
    <t>Приобретение договор купли-продажи№б/н от 25.09.2007</t>
  </si>
  <si>
    <t>010.2.0019/300</t>
  </si>
  <si>
    <t>35000,00/----</t>
  </si>
  <si>
    <t>59,31кв.м, 1 этаж</t>
  </si>
  <si>
    <t>85:228:002:00000300/0,09</t>
  </si>
  <si>
    <t>п.Октябрьский,1953г</t>
  </si>
  <si>
    <t>отсутствует</t>
  </si>
  <si>
    <t>2526184,00/----</t>
  </si>
  <si>
    <t>631 кв.м</t>
  </si>
  <si>
    <t>0807010101104/792</t>
  </si>
  <si>
    <t>Сооружения, счет учета 10103</t>
  </si>
  <si>
    <t>Колодцы шахтные</t>
  </si>
  <si>
    <t>на территории Октябрьского СМО,1955</t>
  </si>
  <si>
    <t>010.1.0020</t>
  </si>
  <si>
    <t>16520,00/----</t>
  </si>
  <si>
    <t>Артскважина</t>
  </si>
  <si>
    <t>010.1.0021</t>
  </si>
  <si>
    <t>545755,39/---</t>
  </si>
  <si>
    <t>на территории Октябрьского СМО,1961</t>
  </si>
  <si>
    <t>на территории Октябрьского СМО,1966</t>
  </si>
  <si>
    <t>010.1.0022</t>
  </si>
  <si>
    <t>18835,20/----</t>
  </si>
  <si>
    <t>Плотина</t>
  </si>
  <si>
    <t>на территории Октябрьского СМО,1950</t>
  </si>
  <si>
    <t>010.1.0023</t>
  </si>
  <si>
    <t>121859,20/----</t>
  </si>
  <si>
    <t>Скотомогильник</t>
  </si>
  <si>
    <t>010.1.0024</t>
  </si>
  <si>
    <t>на территории Октябрьского СМО</t>
  </si>
  <si>
    <t>25000/------</t>
  </si>
  <si>
    <t>Машины и оборудования, счет учета 10104</t>
  </si>
  <si>
    <t>Картридж НРQ2612А</t>
  </si>
  <si>
    <t>п.Октябрьский, Первомайская 14.(Адм.Здание СМО)</t>
  </si>
  <si>
    <t>приобретение</t>
  </si>
  <si>
    <t>4020,00/----</t>
  </si>
  <si>
    <t>Сканер НР 2410</t>
  </si>
  <si>
    <t>1750,00/---</t>
  </si>
  <si>
    <t>Принтер НР 2010</t>
  </si>
  <si>
    <t>1400,00/----</t>
  </si>
  <si>
    <t>010.4.0010</t>
  </si>
  <si>
    <t>110,00/---</t>
  </si>
  <si>
    <t>Октябрьского СМО РК по состоянию на 01.01.2018г.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</si>
</sst>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Times New Roman"/>
      <family val="0"/>
    </font>
    <font>
      <sz val="8"/>
      <color indexed="8"/>
      <name val="Tahoma"/>
      <family val="0"/>
    </font>
    <font>
      <b/>
      <sz val="7"/>
      <color indexed="8"/>
      <name val="Tahoma"/>
      <family val="0"/>
    </font>
    <font>
      <b/>
      <i/>
      <sz val="7"/>
      <color indexed="8"/>
      <name val="Tahoma"/>
      <family val="0"/>
    </font>
    <font>
      <sz val="6"/>
      <color indexed="8"/>
      <name val="Tahoma"/>
      <family val="0"/>
    </font>
    <font>
      <sz val="8"/>
      <color indexed="10"/>
      <name val="Tahoma"/>
      <family val="0"/>
    </font>
    <font>
      <b/>
      <i/>
      <sz val="8"/>
      <color indexed="8"/>
      <name val="Tahoma"/>
      <family val="0"/>
    </font>
    <font>
      <i/>
      <sz val="8"/>
      <color indexed="10"/>
      <name val="Tahoma"/>
      <family val="0"/>
    </font>
    <font>
      <i/>
      <sz val="8"/>
      <color indexed="8"/>
      <name val="Tahoma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i/>
      <sz val="6"/>
      <color indexed="8"/>
      <name val="Tahoma"/>
      <family val="2"/>
    </font>
    <font>
      <b/>
      <i/>
      <sz val="14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2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3" fillId="33" borderId="14" xfId="0" applyNumberFormat="1" applyFont="1" applyFill="1" applyBorder="1" applyAlignment="1">
      <alignment horizontal="right" vertical="top" wrapText="1"/>
    </xf>
    <xf numFmtId="4" fontId="14" fillId="33" borderId="15" xfId="0" applyNumberFormat="1" applyFont="1" applyFill="1" applyBorder="1" applyAlignment="1">
      <alignment horizontal="right" vertical="top" wrapText="1"/>
    </xf>
    <xf numFmtId="0" fontId="15" fillId="33" borderId="15" xfId="0" applyNumberFormat="1" applyFont="1" applyFill="1" applyBorder="1" applyAlignment="1">
      <alignment horizontal="right" vertical="top" wrapText="1"/>
    </xf>
    <xf numFmtId="4" fontId="15" fillId="33" borderId="15" xfId="0" applyNumberFormat="1" applyFont="1" applyFill="1" applyBorder="1" applyAlignment="1">
      <alignment horizontal="right" vertical="top" wrapText="1"/>
    </xf>
    <xf numFmtId="4" fontId="9" fillId="33" borderId="16" xfId="0" applyNumberFormat="1" applyFont="1" applyFill="1" applyBorder="1" applyAlignment="1">
      <alignment horizontal="right" vertical="top" wrapText="1"/>
    </xf>
    <xf numFmtId="4" fontId="9" fillId="33" borderId="17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18" fillId="33" borderId="14" xfId="0" applyNumberFormat="1" applyFont="1" applyFill="1" applyBorder="1" applyAlignment="1">
      <alignment horizontal="right" vertical="top" wrapText="1"/>
    </xf>
    <xf numFmtId="4" fontId="18" fillId="33" borderId="14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wrapText="1"/>
    </xf>
    <xf numFmtId="0" fontId="20" fillId="0" borderId="0" xfId="0" applyFont="1" applyAlignment="1">
      <alignment/>
    </xf>
    <xf numFmtId="0" fontId="20" fillId="0" borderId="18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6" fillId="33" borderId="0" xfId="0" applyNumberFormat="1" applyFont="1" applyFill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17" fillId="33" borderId="22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center" wrapText="1"/>
    </xf>
    <xf numFmtId="0" fontId="16" fillId="33" borderId="0" xfId="0" applyNumberFormat="1" applyFont="1" applyFill="1" applyAlignment="1">
      <alignment horizontal="center" vertical="top" wrapText="1"/>
    </xf>
    <xf numFmtId="4" fontId="13" fillId="33" borderId="14" xfId="0" applyNumberFormat="1" applyFont="1" applyFill="1" applyBorder="1" applyAlignment="1">
      <alignment horizontal="right" vertical="top" wrapText="1"/>
    </xf>
    <xf numFmtId="0" fontId="9" fillId="33" borderId="16" xfId="0" applyNumberFormat="1" applyFont="1" applyFill="1" applyBorder="1" applyAlignment="1">
      <alignment horizontal="right" vertical="top" wrapText="1"/>
    </xf>
    <xf numFmtId="4" fontId="9" fillId="33" borderId="16" xfId="0" applyNumberFormat="1" applyFont="1" applyFill="1" applyBorder="1" applyAlignment="1">
      <alignment horizontal="righ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right" vertical="top" wrapText="1"/>
    </xf>
    <xf numFmtId="0" fontId="12" fillId="33" borderId="14" xfId="0" applyNumberFormat="1" applyFont="1" applyFill="1" applyBorder="1" applyAlignment="1">
      <alignment horizontal="right" vertical="top" wrapText="1"/>
    </xf>
    <xf numFmtId="0" fontId="13" fillId="33" borderId="14" xfId="0" applyNumberFormat="1" applyFont="1" applyFill="1" applyBorder="1" applyAlignment="1">
      <alignment horizontal="right" vertical="top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2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left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right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zoomScalePageLayoutView="0" workbookViewId="0" topLeftCell="A1">
      <selection activeCell="AA12" sqref="AA12:AD13"/>
    </sheetView>
  </sheetViews>
  <sheetFormatPr defaultColWidth="9.140625" defaultRowHeight="12.75"/>
  <cols>
    <col min="1" max="1" width="6.7109375" style="1" customWidth="1"/>
    <col min="2" max="2" width="12.7109375" style="1" customWidth="1"/>
    <col min="3" max="3" width="2.7109375" style="1" customWidth="1"/>
    <col min="4" max="4" width="0.13671875" style="1" customWidth="1"/>
    <col min="5" max="6" width="11.7109375" style="1" customWidth="1"/>
    <col min="7" max="7" width="2.7109375" style="1" customWidth="1"/>
    <col min="8" max="8" width="0.13671875" style="1" customWidth="1"/>
    <col min="9" max="9" width="6.7109375" style="1" customWidth="1"/>
    <col min="10" max="11" width="0.13671875" style="1" customWidth="1"/>
    <col min="12" max="12" width="2.7109375" style="1" customWidth="1"/>
    <col min="13" max="13" width="0.13671875" style="1" customWidth="1"/>
    <col min="14" max="14" width="1.7109375" style="1" customWidth="1"/>
    <col min="15" max="15" width="4.7109375" style="1" customWidth="1"/>
    <col min="16" max="17" width="6.7109375" style="1" customWidth="1"/>
    <col min="18" max="18" width="3.7109375" style="1" customWidth="1"/>
    <col min="19" max="19" width="0.13671875" style="1" customWidth="1"/>
    <col min="20" max="20" width="2.7109375" style="1" customWidth="1"/>
    <col min="21" max="21" width="1.7109375" style="1" customWidth="1"/>
    <col min="22" max="22" width="0.13671875" style="1" customWidth="1"/>
    <col min="23" max="23" width="2.421875" style="1" hidden="1" customWidth="1"/>
    <col min="24" max="24" width="1.7109375" style="1" hidden="1" customWidth="1"/>
    <col min="25" max="25" width="0.13671875" style="1" customWidth="1"/>
    <col min="26" max="26" width="16.00390625" style="1" customWidth="1"/>
    <col min="27" max="27" width="9.7109375" style="1" customWidth="1"/>
    <col min="28" max="28" width="2.7109375" style="1" customWidth="1"/>
    <col min="29" max="29" width="0.13671875" style="1" customWidth="1"/>
    <col min="30" max="30" width="1.7109375" style="1" customWidth="1"/>
    <col min="31" max="31" width="6.7109375" style="1" customWidth="1"/>
    <col min="32" max="32" width="7.7109375" style="1" customWidth="1"/>
    <col min="33" max="33" width="12.7109375" style="1" customWidth="1"/>
  </cols>
  <sheetData>
    <row r="1" spans="1:33" s="1" customFormat="1" ht="15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s="1" customFormat="1" ht="15.7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s="1" customFormat="1" ht="15.7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s="1" customFormat="1" ht="16.5" customHeight="1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s="1" customFormat="1" ht="16.5" customHeight="1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s="1" customFormat="1" ht="15.75" customHeight="1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8" t="s">
        <v>5</v>
      </c>
      <c r="AG6" s="58"/>
    </row>
    <row r="7" spans="1:33" s="1" customFormat="1" ht="15" customHeight="1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 t="s">
        <v>4</v>
      </c>
      <c r="P7" s="54"/>
      <c r="Q7" s="54"/>
      <c r="R7" s="54"/>
      <c r="S7" s="54"/>
      <c r="T7" s="54"/>
      <c r="U7" s="54"/>
      <c r="V7" s="54"/>
      <c r="W7" s="54"/>
      <c r="X7" s="54"/>
      <c r="Y7" s="55" t="s">
        <v>6</v>
      </c>
      <c r="Z7" s="55"/>
      <c r="AA7" s="55"/>
      <c r="AB7" s="55"/>
      <c r="AC7" s="55"/>
      <c r="AD7" s="50" t="s">
        <v>7</v>
      </c>
      <c r="AE7" s="50"/>
      <c r="AF7" s="56" t="s">
        <v>8</v>
      </c>
      <c r="AG7" s="56"/>
    </row>
    <row r="8" spans="1:33" s="1" customFormat="1" ht="27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 t="s">
        <v>9</v>
      </c>
      <c r="P8" s="54"/>
      <c r="Q8" s="49" t="s">
        <v>10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50" t="s">
        <v>11</v>
      </c>
      <c r="AE8" s="50"/>
      <c r="AF8" s="51" t="s">
        <v>12</v>
      </c>
      <c r="AG8" s="51"/>
    </row>
    <row r="9" spans="1:33" s="1" customFormat="1" ht="1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 t="s">
        <v>13</v>
      </c>
      <c r="P9" s="54"/>
      <c r="Q9" s="54"/>
      <c r="R9" s="54"/>
      <c r="S9" s="54"/>
      <c r="T9" s="54"/>
      <c r="U9" s="49" t="s">
        <v>14</v>
      </c>
      <c r="V9" s="49"/>
      <c r="W9" s="49"/>
      <c r="X9" s="49"/>
      <c r="Y9" s="49"/>
      <c r="Z9" s="49"/>
      <c r="AA9" s="49"/>
      <c r="AB9" s="49"/>
      <c r="AC9" s="49"/>
      <c r="AD9" s="50" t="s">
        <v>15</v>
      </c>
      <c r="AE9" s="50"/>
      <c r="AF9" s="51" t="s">
        <v>16</v>
      </c>
      <c r="AG9" s="51"/>
    </row>
    <row r="10" spans="1:33" s="1" customFormat="1" ht="16.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29" t="s">
        <v>17</v>
      </c>
      <c r="P10" s="29"/>
      <c r="Q10" s="29"/>
      <c r="R10" s="29"/>
      <c r="S10" s="29"/>
      <c r="T10" s="29"/>
      <c r="U10" s="29"/>
      <c r="V10" s="29"/>
      <c r="W10" s="29"/>
      <c r="X10" s="29"/>
      <c r="Y10" s="44" t="s">
        <v>4</v>
      </c>
      <c r="Z10" s="44"/>
      <c r="AA10" s="44"/>
      <c r="AB10" s="44"/>
      <c r="AC10" s="44"/>
      <c r="AD10" s="50" t="s">
        <v>18</v>
      </c>
      <c r="AE10" s="50"/>
      <c r="AF10" s="52" t="s">
        <v>19</v>
      </c>
      <c r="AG10" s="52"/>
    </row>
    <row r="11" spans="1:33" s="1" customFormat="1" ht="13.5" customHeight="1">
      <c r="A11" s="44" t="s">
        <v>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s="1" customFormat="1" ht="13.5" customHeight="1">
      <c r="A12" s="45" t="s">
        <v>20</v>
      </c>
      <c r="B12" s="45" t="s">
        <v>21</v>
      </c>
      <c r="C12" s="45"/>
      <c r="D12" s="45"/>
      <c r="E12" s="45"/>
      <c r="F12" s="45"/>
      <c r="G12" s="45"/>
      <c r="H12" s="45"/>
      <c r="I12" s="45"/>
      <c r="J12" s="45" t="s">
        <v>25</v>
      </c>
      <c r="K12" s="45"/>
      <c r="L12" s="45"/>
      <c r="M12" s="45"/>
      <c r="N12" s="45"/>
      <c r="O12" s="45"/>
      <c r="P12" s="40" t="s">
        <v>26</v>
      </c>
      <c r="Q12" s="40"/>
      <c r="R12" s="40" t="s">
        <v>28</v>
      </c>
      <c r="S12" s="40"/>
      <c r="T12" s="40"/>
      <c r="U12" s="40"/>
      <c r="V12" s="40"/>
      <c r="W12" s="40"/>
      <c r="X12" s="40"/>
      <c r="Y12" s="40"/>
      <c r="Z12" s="40" t="s">
        <v>184</v>
      </c>
      <c r="AA12" s="48" t="s">
        <v>187</v>
      </c>
      <c r="AB12" s="40"/>
      <c r="AC12" s="40"/>
      <c r="AD12" s="40"/>
      <c r="AE12" s="40" t="s">
        <v>27</v>
      </c>
      <c r="AF12" s="40"/>
      <c r="AG12" s="41" t="s">
        <v>28</v>
      </c>
    </row>
    <row r="13" spans="1:33" s="1" customFormat="1" ht="22.5" customHeight="1">
      <c r="A13" s="45"/>
      <c r="B13" s="46" t="s">
        <v>22</v>
      </c>
      <c r="C13" s="46"/>
      <c r="D13" s="46"/>
      <c r="E13" s="46"/>
      <c r="F13" s="2" t="s">
        <v>23</v>
      </c>
      <c r="G13" s="47" t="s">
        <v>24</v>
      </c>
      <c r="H13" s="47"/>
      <c r="I13" s="47"/>
      <c r="J13" s="45"/>
      <c r="K13" s="45"/>
      <c r="L13" s="45"/>
      <c r="M13" s="45"/>
      <c r="N13" s="45"/>
      <c r="O13" s="45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</row>
    <row r="14" spans="1:33" s="1" customFormat="1" ht="13.5" customHeight="1">
      <c r="A14" s="3" t="s">
        <v>29</v>
      </c>
      <c r="B14" s="42" t="s">
        <v>30</v>
      </c>
      <c r="C14" s="42"/>
      <c r="D14" s="42"/>
      <c r="E14" s="42"/>
      <c r="F14" s="4" t="s">
        <v>31</v>
      </c>
      <c r="G14" s="43" t="s">
        <v>32</v>
      </c>
      <c r="H14" s="43"/>
      <c r="I14" s="43"/>
      <c r="J14" s="42" t="s">
        <v>33</v>
      </c>
      <c r="K14" s="42"/>
      <c r="L14" s="42"/>
      <c r="M14" s="42"/>
      <c r="N14" s="42"/>
      <c r="O14" s="42"/>
      <c r="P14" s="42" t="s">
        <v>34</v>
      </c>
      <c r="Q14" s="42"/>
      <c r="R14" s="42" t="s">
        <v>35</v>
      </c>
      <c r="S14" s="42"/>
      <c r="T14" s="42"/>
      <c r="U14" s="42"/>
      <c r="V14" s="42"/>
      <c r="W14" s="42"/>
      <c r="X14" s="42"/>
      <c r="Y14" s="42"/>
      <c r="Z14" s="3" t="s">
        <v>36</v>
      </c>
      <c r="AA14" s="42" t="s">
        <v>37</v>
      </c>
      <c r="AB14" s="42"/>
      <c r="AC14" s="42"/>
      <c r="AD14" s="42"/>
      <c r="AE14" s="42" t="s">
        <v>38</v>
      </c>
      <c r="AF14" s="42"/>
      <c r="AG14" s="5" t="s">
        <v>39</v>
      </c>
    </row>
    <row r="15" spans="1:33" s="1" customFormat="1" ht="13.5" customHeight="1">
      <c r="A15" s="6" t="s">
        <v>29</v>
      </c>
      <c r="B15" s="35" t="s">
        <v>4</v>
      </c>
      <c r="C15" s="35"/>
      <c r="D15" s="35"/>
      <c r="E15" s="35"/>
      <c r="F15" s="7" t="s">
        <v>4</v>
      </c>
      <c r="G15" s="36" t="s">
        <v>4</v>
      </c>
      <c r="H15" s="36"/>
      <c r="I15" s="36"/>
      <c r="J15" s="38"/>
      <c r="K15" s="38"/>
      <c r="L15" s="38"/>
      <c r="M15" s="38"/>
      <c r="N15" s="38"/>
      <c r="O15" s="38"/>
      <c r="P15" s="39" t="s">
        <v>4</v>
      </c>
      <c r="Q15" s="39"/>
      <c r="R15" s="32"/>
      <c r="S15" s="32"/>
      <c r="T15" s="32"/>
      <c r="U15" s="32"/>
      <c r="V15" s="32"/>
      <c r="W15" s="32"/>
      <c r="X15" s="32"/>
      <c r="Y15" s="32"/>
      <c r="Z15" s="8" t="s">
        <v>4</v>
      </c>
      <c r="AA15" s="39" t="s">
        <v>4</v>
      </c>
      <c r="AB15" s="39"/>
      <c r="AC15" s="39"/>
      <c r="AD15" s="39"/>
      <c r="AE15" s="32">
        <f>10000</f>
        <v>10000</v>
      </c>
      <c r="AF15" s="32"/>
      <c r="AG15" s="9">
        <f>-10000</f>
        <v>-10000</v>
      </c>
    </row>
    <row r="16" spans="1:33" s="1" customFormat="1" ht="13.5" customHeight="1">
      <c r="A16" s="6" t="s">
        <v>30</v>
      </c>
      <c r="B16" s="35" t="s">
        <v>40</v>
      </c>
      <c r="C16" s="35"/>
      <c r="D16" s="35"/>
      <c r="E16" s="35"/>
      <c r="F16" s="7" t="s">
        <v>41</v>
      </c>
      <c r="G16" s="36" t="s">
        <v>42</v>
      </c>
      <c r="H16" s="36"/>
      <c r="I16" s="36"/>
      <c r="J16" s="37" t="s">
        <v>29</v>
      </c>
      <c r="K16" s="37"/>
      <c r="L16" s="37"/>
      <c r="M16" s="37"/>
      <c r="N16" s="37"/>
      <c r="O16" s="37"/>
      <c r="P16" s="32">
        <f>2526184</f>
        <v>2526184</v>
      </c>
      <c r="Q16" s="32"/>
      <c r="R16" s="32" t="s">
        <v>183</v>
      </c>
      <c r="S16" s="32"/>
      <c r="T16" s="32"/>
      <c r="U16" s="32"/>
      <c r="V16" s="32"/>
      <c r="W16" s="32"/>
      <c r="X16" s="32"/>
      <c r="Y16" s="32"/>
      <c r="Z16" s="15" t="s">
        <v>186</v>
      </c>
      <c r="AA16" s="32">
        <f>2526184</f>
        <v>2526184</v>
      </c>
      <c r="AB16" s="32"/>
      <c r="AC16" s="32"/>
      <c r="AD16" s="32"/>
      <c r="AE16" s="32">
        <f>2526184</f>
        <v>2526184</v>
      </c>
      <c r="AF16" s="32"/>
      <c r="AG16" s="10" t="s">
        <v>4</v>
      </c>
    </row>
    <row r="17" spans="1:33" s="1" customFormat="1" ht="13.5" customHeight="1">
      <c r="A17" s="6" t="s">
        <v>31</v>
      </c>
      <c r="B17" s="35" t="s">
        <v>43</v>
      </c>
      <c r="C17" s="35"/>
      <c r="D17" s="35"/>
      <c r="E17" s="35"/>
      <c r="F17" s="7" t="s">
        <v>44</v>
      </c>
      <c r="G17" s="36" t="s">
        <v>45</v>
      </c>
      <c r="H17" s="36"/>
      <c r="I17" s="36"/>
      <c r="J17" s="37" t="s">
        <v>29</v>
      </c>
      <c r="K17" s="37"/>
      <c r="L17" s="37"/>
      <c r="M17" s="37"/>
      <c r="N17" s="37"/>
      <c r="O17" s="37"/>
      <c r="P17" s="32">
        <f>35000</f>
        <v>35000</v>
      </c>
      <c r="Q17" s="32"/>
      <c r="R17" s="32" t="s">
        <v>183</v>
      </c>
      <c r="S17" s="32"/>
      <c r="T17" s="32"/>
      <c r="U17" s="32"/>
      <c r="V17" s="32"/>
      <c r="W17" s="32"/>
      <c r="X17" s="32"/>
      <c r="Y17" s="32"/>
      <c r="Z17" s="15" t="s">
        <v>185</v>
      </c>
      <c r="AA17" s="32">
        <f>35000</f>
        <v>35000</v>
      </c>
      <c r="AB17" s="32"/>
      <c r="AC17" s="32"/>
      <c r="AD17" s="32"/>
      <c r="AE17" s="32">
        <f>4958.22</f>
        <v>4958.22</v>
      </c>
      <c r="AF17" s="32"/>
      <c r="AG17" s="11">
        <f>30041.78</f>
        <v>30041.78</v>
      </c>
    </row>
    <row r="18" spans="1:33" s="1" customFormat="1" ht="24" customHeight="1">
      <c r="A18" s="6" t="s">
        <v>32</v>
      </c>
      <c r="B18" s="35" t="s">
        <v>46</v>
      </c>
      <c r="C18" s="35"/>
      <c r="D18" s="35"/>
      <c r="E18" s="35"/>
      <c r="F18" s="7" t="s">
        <v>47</v>
      </c>
      <c r="G18" s="36" t="s">
        <v>45</v>
      </c>
      <c r="H18" s="36"/>
      <c r="I18" s="36"/>
      <c r="J18" s="37" t="s">
        <v>29</v>
      </c>
      <c r="K18" s="37"/>
      <c r="L18" s="37"/>
      <c r="M18" s="37"/>
      <c r="N18" s="37"/>
      <c r="O18" s="37"/>
      <c r="P18" s="32">
        <f>45881</f>
        <v>45881</v>
      </c>
      <c r="Q18" s="32"/>
      <c r="R18" s="32" t="s">
        <v>183</v>
      </c>
      <c r="S18" s="32"/>
      <c r="T18" s="32"/>
      <c r="U18" s="32"/>
      <c r="V18" s="32"/>
      <c r="W18" s="32"/>
      <c r="X18" s="32"/>
      <c r="Y18" s="32"/>
      <c r="Z18" s="16"/>
      <c r="AA18" s="32">
        <f>45881</f>
        <v>45881</v>
      </c>
      <c r="AB18" s="32"/>
      <c r="AC18" s="32"/>
      <c r="AD18" s="32"/>
      <c r="AE18" s="32">
        <f>2039.2</f>
        <v>2039.2</v>
      </c>
      <c r="AF18" s="32"/>
      <c r="AG18" s="11">
        <f>43841.8</f>
        <v>43841.8</v>
      </c>
    </row>
    <row r="19" spans="1:33" s="1" customFormat="1" ht="45" customHeight="1">
      <c r="A19" s="6" t="s">
        <v>33</v>
      </c>
      <c r="B19" s="35" t="s">
        <v>48</v>
      </c>
      <c r="C19" s="35"/>
      <c r="D19" s="35"/>
      <c r="E19" s="35"/>
      <c r="F19" s="7" t="s">
        <v>49</v>
      </c>
      <c r="G19" s="36" t="s">
        <v>50</v>
      </c>
      <c r="H19" s="36"/>
      <c r="I19" s="36"/>
      <c r="J19" s="37" t="s">
        <v>29</v>
      </c>
      <c r="K19" s="37"/>
      <c r="L19" s="37"/>
      <c r="M19" s="37"/>
      <c r="N19" s="37"/>
      <c r="O19" s="37"/>
      <c r="P19" s="32">
        <f>5354983</f>
        <v>5354983</v>
      </c>
      <c r="Q19" s="32"/>
      <c r="R19" s="32" t="s">
        <v>183</v>
      </c>
      <c r="S19" s="32"/>
      <c r="T19" s="32"/>
      <c r="U19" s="32"/>
      <c r="V19" s="32"/>
      <c r="W19" s="32"/>
      <c r="X19" s="32"/>
      <c r="Y19" s="32"/>
      <c r="Z19" s="16"/>
      <c r="AA19" s="32">
        <f>5354983</f>
        <v>5354983</v>
      </c>
      <c r="AB19" s="32"/>
      <c r="AC19" s="32"/>
      <c r="AD19" s="32"/>
      <c r="AE19" s="32">
        <f>886122.22</f>
        <v>886122.22</v>
      </c>
      <c r="AF19" s="32"/>
      <c r="AG19" s="11">
        <f>4468860.78</f>
        <v>4468860.78</v>
      </c>
    </row>
    <row r="20" spans="1:33" s="1" customFormat="1" ht="13.5" customHeight="1">
      <c r="A20" s="6" t="s">
        <v>34</v>
      </c>
      <c r="B20" s="35" t="s">
        <v>51</v>
      </c>
      <c r="C20" s="35"/>
      <c r="D20" s="35"/>
      <c r="E20" s="35"/>
      <c r="F20" s="7" t="s">
        <v>52</v>
      </c>
      <c r="G20" s="36" t="s">
        <v>4</v>
      </c>
      <c r="H20" s="36"/>
      <c r="I20" s="36"/>
      <c r="J20" s="37" t="s">
        <v>30</v>
      </c>
      <c r="K20" s="37"/>
      <c r="L20" s="37"/>
      <c r="M20" s="37"/>
      <c r="N20" s="37"/>
      <c r="O20" s="37"/>
      <c r="P20" s="32">
        <f>4020</f>
        <v>4020</v>
      </c>
      <c r="Q20" s="32"/>
      <c r="R20" s="32" t="s">
        <v>183</v>
      </c>
      <c r="S20" s="32"/>
      <c r="T20" s="32"/>
      <c r="U20" s="32"/>
      <c r="V20" s="32"/>
      <c r="W20" s="32"/>
      <c r="X20" s="32"/>
      <c r="Y20" s="32"/>
      <c r="Z20" s="15" t="s">
        <v>4</v>
      </c>
      <c r="AA20" s="32">
        <f>4020</f>
        <v>4020</v>
      </c>
      <c r="AB20" s="32"/>
      <c r="AC20" s="32"/>
      <c r="AD20" s="32"/>
      <c r="AE20" s="32">
        <f>4020</f>
        <v>4020</v>
      </c>
      <c r="AF20" s="32"/>
      <c r="AG20" s="10" t="s">
        <v>4</v>
      </c>
    </row>
    <row r="21" spans="1:33" s="1" customFormat="1" ht="13.5" customHeight="1">
      <c r="A21" s="6" t="s">
        <v>35</v>
      </c>
      <c r="B21" s="35" t="s">
        <v>53</v>
      </c>
      <c r="C21" s="35"/>
      <c r="D21" s="35"/>
      <c r="E21" s="35"/>
      <c r="F21" s="7" t="s">
        <v>54</v>
      </c>
      <c r="G21" s="36" t="s">
        <v>4</v>
      </c>
      <c r="H21" s="36"/>
      <c r="I21" s="36"/>
      <c r="J21" s="37" t="s">
        <v>29</v>
      </c>
      <c r="K21" s="37"/>
      <c r="L21" s="37"/>
      <c r="M21" s="37"/>
      <c r="N21" s="37"/>
      <c r="O21" s="37"/>
      <c r="P21" s="32">
        <f>1750</f>
        <v>1750</v>
      </c>
      <c r="Q21" s="32"/>
      <c r="R21" s="32" t="s">
        <v>183</v>
      </c>
      <c r="S21" s="32"/>
      <c r="T21" s="32"/>
      <c r="U21" s="32"/>
      <c r="V21" s="32"/>
      <c r="W21" s="32"/>
      <c r="X21" s="32"/>
      <c r="Y21" s="32"/>
      <c r="Z21" s="15" t="s">
        <v>4</v>
      </c>
      <c r="AA21" s="32">
        <f>1750</f>
        <v>1750</v>
      </c>
      <c r="AB21" s="32"/>
      <c r="AC21" s="32"/>
      <c r="AD21" s="32"/>
      <c r="AE21" s="32">
        <f>1750</f>
        <v>1750</v>
      </c>
      <c r="AF21" s="32"/>
      <c r="AG21" s="10" t="s">
        <v>4</v>
      </c>
    </row>
    <row r="22" spans="1:33" s="1" customFormat="1" ht="13.5" customHeight="1">
      <c r="A22" s="6" t="s">
        <v>36</v>
      </c>
      <c r="B22" s="35" t="s">
        <v>55</v>
      </c>
      <c r="C22" s="35"/>
      <c r="D22" s="35"/>
      <c r="E22" s="35"/>
      <c r="F22" s="7" t="s">
        <v>56</v>
      </c>
      <c r="G22" s="36" t="s">
        <v>4</v>
      </c>
      <c r="H22" s="36"/>
      <c r="I22" s="36"/>
      <c r="J22" s="37" t="s">
        <v>29</v>
      </c>
      <c r="K22" s="37"/>
      <c r="L22" s="37"/>
      <c r="M22" s="37"/>
      <c r="N22" s="37"/>
      <c r="O22" s="37"/>
      <c r="P22" s="32">
        <f>1400</f>
        <v>1400</v>
      </c>
      <c r="Q22" s="32"/>
      <c r="R22" s="32" t="s">
        <v>183</v>
      </c>
      <c r="S22" s="32"/>
      <c r="T22" s="32"/>
      <c r="U22" s="32"/>
      <c r="V22" s="32"/>
      <c r="W22" s="32"/>
      <c r="X22" s="32"/>
      <c r="Y22" s="32"/>
      <c r="Z22" s="15" t="s">
        <v>4</v>
      </c>
      <c r="AA22" s="32">
        <f>1400</f>
        <v>1400</v>
      </c>
      <c r="AB22" s="32"/>
      <c r="AC22" s="32"/>
      <c r="AD22" s="32"/>
      <c r="AE22" s="32">
        <f>1400</f>
        <v>1400</v>
      </c>
      <c r="AF22" s="32"/>
      <c r="AG22" s="10" t="s">
        <v>4</v>
      </c>
    </row>
    <row r="23" spans="1:33" s="1" customFormat="1" ht="24" customHeight="1">
      <c r="A23" s="6" t="s">
        <v>37</v>
      </c>
      <c r="B23" s="35" t="s">
        <v>57</v>
      </c>
      <c r="C23" s="35"/>
      <c r="D23" s="35"/>
      <c r="E23" s="35"/>
      <c r="F23" s="7" t="s">
        <v>58</v>
      </c>
      <c r="G23" s="36" t="s">
        <v>4</v>
      </c>
      <c r="H23" s="36"/>
      <c r="I23" s="36"/>
      <c r="J23" s="37" t="s">
        <v>29</v>
      </c>
      <c r="K23" s="37"/>
      <c r="L23" s="37"/>
      <c r="M23" s="37"/>
      <c r="N23" s="37"/>
      <c r="O23" s="37"/>
      <c r="P23" s="32">
        <f>110</f>
        <v>110</v>
      </c>
      <c r="Q23" s="32"/>
      <c r="R23" s="32" t="s">
        <v>183</v>
      </c>
      <c r="S23" s="32"/>
      <c r="T23" s="32"/>
      <c r="U23" s="32"/>
      <c r="V23" s="32"/>
      <c r="W23" s="32"/>
      <c r="X23" s="32"/>
      <c r="Y23" s="32"/>
      <c r="Z23" s="15" t="s">
        <v>4</v>
      </c>
      <c r="AA23" s="32">
        <f>110</f>
        <v>110</v>
      </c>
      <c r="AB23" s="32"/>
      <c r="AC23" s="32"/>
      <c r="AD23" s="32"/>
      <c r="AE23" s="32">
        <f>110</f>
        <v>110</v>
      </c>
      <c r="AF23" s="32"/>
      <c r="AG23" s="10" t="s">
        <v>4</v>
      </c>
    </row>
    <row r="24" spans="1:33" s="1" customFormat="1" ht="13.5" customHeight="1">
      <c r="A24" s="6" t="s">
        <v>38</v>
      </c>
      <c r="B24" s="35" t="s">
        <v>59</v>
      </c>
      <c r="C24" s="35"/>
      <c r="D24" s="35"/>
      <c r="E24" s="35"/>
      <c r="F24" s="7" t="s">
        <v>60</v>
      </c>
      <c r="G24" s="36" t="s">
        <v>61</v>
      </c>
      <c r="H24" s="36"/>
      <c r="I24" s="36"/>
      <c r="J24" s="37" t="s">
        <v>29</v>
      </c>
      <c r="K24" s="37"/>
      <c r="L24" s="37"/>
      <c r="M24" s="37"/>
      <c r="N24" s="37"/>
      <c r="O24" s="37"/>
      <c r="P24" s="32">
        <f>9470</f>
        <v>9470</v>
      </c>
      <c r="Q24" s="32"/>
      <c r="R24" s="32" t="s">
        <v>183</v>
      </c>
      <c r="S24" s="32"/>
      <c r="T24" s="32"/>
      <c r="U24" s="32"/>
      <c r="V24" s="32"/>
      <c r="W24" s="32"/>
      <c r="X24" s="32"/>
      <c r="Y24" s="32"/>
      <c r="Z24" s="15" t="s">
        <v>4</v>
      </c>
      <c r="AA24" s="32">
        <f>9470</f>
        <v>9470</v>
      </c>
      <c r="AB24" s="32"/>
      <c r="AC24" s="32"/>
      <c r="AD24" s="32"/>
      <c r="AE24" s="32">
        <f>9470</f>
        <v>9470</v>
      </c>
      <c r="AF24" s="32"/>
      <c r="AG24" s="10" t="s">
        <v>4</v>
      </c>
    </row>
    <row r="25" spans="1:33" s="1" customFormat="1" ht="13.5" customHeight="1">
      <c r="A25" s="6" t="s">
        <v>39</v>
      </c>
      <c r="B25" s="35" t="s">
        <v>62</v>
      </c>
      <c r="C25" s="35"/>
      <c r="D25" s="35"/>
      <c r="E25" s="35"/>
      <c r="F25" s="7" t="s">
        <v>63</v>
      </c>
      <c r="G25" s="36" t="s">
        <v>4</v>
      </c>
      <c r="H25" s="36"/>
      <c r="I25" s="36"/>
      <c r="J25" s="37" t="s">
        <v>29</v>
      </c>
      <c r="K25" s="37"/>
      <c r="L25" s="37"/>
      <c r="M25" s="37"/>
      <c r="N25" s="37"/>
      <c r="O25" s="37"/>
      <c r="P25" s="32">
        <f>3800</f>
        <v>3800</v>
      </c>
      <c r="Q25" s="32"/>
      <c r="R25" s="32" t="s">
        <v>183</v>
      </c>
      <c r="S25" s="32"/>
      <c r="T25" s="32"/>
      <c r="U25" s="32"/>
      <c r="V25" s="32"/>
      <c r="W25" s="32"/>
      <c r="X25" s="32"/>
      <c r="Y25" s="32"/>
      <c r="Z25" s="15" t="s">
        <v>4</v>
      </c>
      <c r="AA25" s="32">
        <f>3800</f>
        <v>3800</v>
      </c>
      <c r="AB25" s="32"/>
      <c r="AC25" s="32"/>
      <c r="AD25" s="32"/>
      <c r="AE25" s="32">
        <f>3800</f>
        <v>3800</v>
      </c>
      <c r="AF25" s="32"/>
      <c r="AG25" s="10" t="s">
        <v>4</v>
      </c>
    </row>
    <row r="26" spans="1:33" s="1" customFormat="1" ht="24" customHeight="1">
      <c r="A26" s="6" t="s">
        <v>64</v>
      </c>
      <c r="B26" s="35" t="s">
        <v>65</v>
      </c>
      <c r="C26" s="35"/>
      <c r="D26" s="35"/>
      <c r="E26" s="35"/>
      <c r="F26" s="7" t="s">
        <v>66</v>
      </c>
      <c r="G26" s="36" t="s">
        <v>4</v>
      </c>
      <c r="H26" s="36"/>
      <c r="I26" s="36"/>
      <c r="J26" s="37" t="s">
        <v>29</v>
      </c>
      <c r="K26" s="37"/>
      <c r="L26" s="37"/>
      <c r="M26" s="37"/>
      <c r="N26" s="37"/>
      <c r="O26" s="37"/>
      <c r="P26" s="32">
        <f>8475</f>
        <v>8475</v>
      </c>
      <c r="Q26" s="32"/>
      <c r="R26" s="32" t="s">
        <v>183</v>
      </c>
      <c r="S26" s="32"/>
      <c r="T26" s="32"/>
      <c r="U26" s="32"/>
      <c r="V26" s="32"/>
      <c r="W26" s="32"/>
      <c r="X26" s="32"/>
      <c r="Y26" s="32"/>
      <c r="Z26" s="15" t="s">
        <v>4</v>
      </c>
      <c r="AA26" s="32">
        <f>8475</f>
        <v>8475</v>
      </c>
      <c r="AB26" s="32"/>
      <c r="AC26" s="32"/>
      <c r="AD26" s="32"/>
      <c r="AE26" s="32">
        <f>8475</f>
        <v>8475</v>
      </c>
      <c r="AF26" s="32"/>
      <c r="AG26" s="10" t="s">
        <v>4</v>
      </c>
    </row>
    <row r="27" spans="1:33" s="1" customFormat="1" ht="13.5" customHeight="1">
      <c r="A27" s="6" t="s">
        <v>67</v>
      </c>
      <c r="B27" s="35" t="s">
        <v>68</v>
      </c>
      <c r="C27" s="35"/>
      <c r="D27" s="35"/>
      <c r="E27" s="35"/>
      <c r="F27" s="7" t="s">
        <v>69</v>
      </c>
      <c r="G27" s="36" t="s">
        <v>4</v>
      </c>
      <c r="H27" s="36"/>
      <c r="I27" s="36"/>
      <c r="J27" s="37" t="s">
        <v>29</v>
      </c>
      <c r="K27" s="37"/>
      <c r="L27" s="37"/>
      <c r="M27" s="37"/>
      <c r="N27" s="37"/>
      <c r="O27" s="37"/>
      <c r="P27" s="32">
        <f>190000</f>
        <v>190000</v>
      </c>
      <c r="Q27" s="32"/>
      <c r="R27" s="32" t="s">
        <v>183</v>
      </c>
      <c r="S27" s="32"/>
      <c r="T27" s="32"/>
      <c r="U27" s="32"/>
      <c r="V27" s="32"/>
      <c r="W27" s="32"/>
      <c r="X27" s="32"/>
      <c r="Y27" s="32"/>
      <c r="Z27" s="16">
        <f>22166.62</f>
        <v>22166.62</v>
      </c>
      <c r="AA27" s="32">
        <f>190000</f>
        <v>190000</v>
      </c>
      <c r="AB27" s="32"/>
      <c r="AC27" s="32"/>
      <c r="AD27" s="32"/>
      <c r="AE27" s="32">
        <f>83916.49</f>
        <v>83916.49</v>
      </c>
      <c r="AF27" s="32"/>
      <c r="AG27" s="11">
        <f>106083.51</f>
        <v>106083.51</v>
      </c>
    </row>
    <row r="28" spans="1:33" s="1" customFormat="1" ht="13.5" customHeight="1">
      <c r="A28" s="6" t="s">
        <v>70</v>
      </c>
      <c r="B28" s="35" t="s">
        <v>71</v>
      </c>
      <c r="C28" s="35"/>
      <c r="D28" s="35"/>
      <c r="E28" s="35"/>
      <c r="F28" s="7" t="s">
        <v>72</v>
      </c>
      <c r="G28" s="36" t="s">
        <v>4</v>
      </c>
      <c r="H28" s="36"/>
      <c r="I28" s="36"/>
      <c r="J28" s="37" t="s">
        <v>29</v>
      </c>
      <c r="K28" s="37"/>
      <c r="L28" s="37"/>
      <c r="M28" s="37"/>
      <c r="N28" s="37"/>
      <c r="O28" s="37"/>
      <c r="P28" s="32">
        <f>2100</f>
        <v>2100</v>
      </c>
      <c r="Q28" s="32"/>
      <c r="R28" s="32" t="s">
        <v>183</v>
      </c>
      <c r="S28" s="32"/>
      <c r="T28" s="32"/>
      <c r="U28" s="32"/>
      <c r="V28" s="32"/>
      <c r="W28" s="32"/>
      <c r="X28" s="32"/>
      <c r="Y28" s="32"/>
      <c r="Z28" s="15" t="s">
        <v>4</v>
      </c>
      <c r="AA28" s="32">
        <f>2100</f>
        <v>2100</v>
      </c>
      <c r="AB28" s="32"/>
      <c r="AC28" s="32"/>
      <c r="AD28" s="32"/>
      <c r="AE28" s="32">
        <f>2100</f>
        <v>2100</v>
      </c>
      <c r="AF28" s="32"/>
      <c r="AG28" s="10" t="s">
        <v>4</v>
      </c>
    </row>
    <row r="29" spans="1:33" s="1" customFormat="1" ht="24" customHeight="1">
      <c r="A29" s="6" t="s">
        <v>73</v>
      </c>
      <c r="B29" s="35" t="s">
        <v>74</v>
      </c>
      <c r="C29" s="35"/>
      <c r="D29" s="35"/>
      <c r="E29" s="35"/>
      <c r="F29" s="7" t="s">
        <v>75</v>
      </c>
      <c r="G29" s="36" t="s">
        <v>4</v>
      </c>
      <c r="H29" s="36"/>
      <c r="I29" s="36"/>
      <c r="J29" s="37" t="s">
        <v>29</v>
      </c>
      <c r="K29" s="37"/>
      <c r="L29" s="37"/>
      <c r="M29" s="37"/>
      <c r="N29" s="37"/>
      <c r="O29" s="37"/>
      <c r="P29" s="32">
        <f>2050</f>
        <v>2050</v>
      </c>
      <c r="Q29" s="32"/>
      <c r="R29" s="32" t="s">
        <v>183</v>
      </c>
      <c r="S29" s="32"/>
      <c r="T29" s="32"/>
      <c r="U29" s="32"/>
      <c r="V29" s="32"/>
      <c r="W29" s="32"/>
      <c r="X29" s="32"/>
      <c r="Y29" s="32"/>
      <c r="Z29" s="15" t="s">
        <v>4</v>
      </c>
      <c r="AA29" s="32">
        <f>2050</f>
        <v>2050</v>
      </c>
      <c r="AB29" s="32"/>
      <c r="AC29" s="32"/>
      <c r="AD29" s="32"/>
      <c r="AE29" s="32">
        <f>2050</f>
        <v>2050</v>
      </c>
      <c r="AF29" s="32"/>
      <c r="AG29" s="10" t="s">
        <v>4</v>
      </c>
    </row>
    <row r="30" spans="1:33" s="1" customFormat="1" ht="24" customHeight="1">
      <c r="A30" s="6" t="s">
        <v>76</v>
      </c>
      <c r="B30" s="35" t="s">
        <v>77</v>
      </c>
      <c r="C30" s="35"/>
      <c r="D30" s="35"/>
      <c r="E30" s="35"/>
      <c r="F30" s="7" t="s">
        <v>78</v>
      </c>
      <c r="G30" s="36" t="s">
        <v>4</v>
      </c>
      <c r="H30" s="36"/>
      <c r="I30" s="36"/>
      <c r="J30" s="37" t="s">
        <v>4</v>
      </c>
      <c r="K30" s="37"/>
      <c r="L30" s="37"/>
      <c r="M30" s="37"/>
      <c r="N30" s="37"/>
      <c r="O30" s="37"/>
      <c r="P30" s="32">
        <f>835</f>
        <v>835</v>
      </c>
      <c r="Q30" s="32"/>
      <c r="R30" s="32" t="s">
        <v>183</v>
      </c>
      <c r="S30" s="32"/>
      <c r="T30" s="32"/>
      <c r="U30" s="32"/>
      <c r="V30" s="32"/>
      <c r="W30" s="32"/>
      <c r="X30" s="32"/>
      <c r="Y30" s="32"/>
      <c r="Z30" s="15" t="s">
        <v>4</v>
      </c>
      <c r="AA30" s="32">
        <f>835</f>
        <v>835</v>
      </c>
      <c r="AB30" s="32"/>
      <c r="AC30" s="32"/>
      <c r="AD30" s="32"/>
      <c r="AE30" s="32">
        <f>835</f>
        <v>835</v>
      </c>
      <c r="AF30" s="32"/>
      <c r="AG30" s="10" t="s">
        <v>4</v>
      </c>
    </row>
    <row r="31" spans="1:33" s="1" customFormat="1" ht="13.5" customHeight="1">
      <c r="A31" s="6" t="s">
        <v>79</v>
      </c>
      <c r="B31" s="35" t="s">
        <v>80</v>
      </c>
      <c r="C31" s="35"/>
      <c r="D31" s="35"/>
      <c r="E31" s="35"/>
      <c r="F31" s="7" t="s">
        <v>81</v>
      </c>
      <c r="G31" s="36" t="s">
        <v>4</v>
      </c>
      <c r="H31" s="36"/>
      <c r="I31" s="36"/>
      <c r="J31" s="37" t="s">
        <v>29</v>
      </c>
      <c r="K31" s="37"/>
      <c r="L31" s="37"/>
      <c r="M31" s="37"/>
      <c r="N31" s="37"/>
      <c r="O31" s="37"/>
      <c r="P31" s="32">
        <f>3150.03</f>
        <v>3150.03</v>
      </c>
      <c r="Q31" s="32"/>
      <c r="R31" s="32" t="s">
        <v>183</v>
      </c>
      <c r="S31" s="32"/>
      <c r="T31" s="32"/>
      <c r="U31" s="32"/>
      <c r="V31" s="32"/>
      <c r="W31" s="32"/>
      <c r="X31" s="32"/>
      <c r="Y31" s="32"/>
      <c r="Z31" s="15" t="s">
        <v>4</v>
      </c>
      <c r="AA31" s="32">
        <f>3150.03</f>
        <v>3150.03</v>
      </c>
      <c r="AB31" s="32"/>
      <c r="AC31" s="32"/>
      <c r="AD31" s="32"/>
      <c r="AE31" s="32">
        <f>3150.03</f>
        <v>3150.03</v>
      </c>
      <c r="AF31" s="32"/>
      <c r="AG31" s="10" t="s">
        <v>4</v>
      </c>
    </row>
    <row r="32" spans="1:33" s="1" customFormat="1" ht="13.5" customHeight="1">
      <c r="A32" s="6" t="s">
        <v>82</v>
      </c>
      <c r="B32" s="35" t="s">
        <v>83</v>
      </c>
      <c r="C32" s="35"/>
      <c r="D32" s="35"/>
      <c r="E32" s="35"/>
      <c r="F32" s="7" t="s">
        <v>84</v>
      </c>
      <c r="G32" s="36" t="s">
        <v>4</v>
      </c>
      <c r="H32" s="36"/>
      <c r="I32" s="36"/>
      <c r="J32" s="37" t="s">
        <v>29</v>
      </c>
      <c r="K32" s="37"/>
      <c r="L32" s="37"/>
      <c r="M32" s="37"/>
      <c r="N32" s="37"/>
      <c r="O32" s="37"/>
      <c r="P32" s="32">
        <f>1309.8</f>
        <v>1309.8</v>
      </c>
      <c r="Q32" s="32"/>
      <c r="R32" s="32" t="s">
        <v>183</v>
      </c>
      <c r="S32" s="32"/>
      <c r="T32" s="32"/>
      <c r="U32" s="32"/>
      <c r="V32" s="32"/>
      <c r="W32" s="32"/>
      <c r="X32" s="32"/>
      <c r="Y32" s="32"/>
      <c r="Z32" s="15" t="s">
        <v>4</v>
      </c>
      <c r="AA32" s="32">
        <f>1309.8</f>
        <v>1309.8</v>
      </c>
      <c r="AB32" s="32"/>
      <c r="AC32" s="32"/>
      <c r="AD32" s="32"/>
      <c r="AE32" s="32">
        <f>1309.8</f>
        <v>1309.8</v>
      </c>
      <c r="AF32" s="32"/>
      <c r="AG32" s="10" t="s">
        <v>4</v>
      </c>
    </row>
    <row r="33" spans="1:33" s="1" customFormat="1" ht="13.5" customHeight="1">
      <c r="A33" s="6" t="s">
        <v>85</v>
      </c>
      <c r="B33" s="35" t="s">
        <v>86</v>
      </c>
      <c r="C33" s="35"/>
      <c r="D33" s="35"/>
      <c r="E33" s="35"/>
      <c r="F33" s="7" t="s">
        <v>87</v>
      </c>
      <c r="G33" s="36" t="s">
        <v>88</v>
      </c>
      <c r="H33" s="36"/>
      <c r="I33" s="36"/>
      <c r="J33" s="37" t="s">
        <v>29</v>
      </c>
      <c r="K33" s="37"/>
      <c r="L33" s="37"/>
      <c r="M33" s="37"/>
      <c r="N33" s="37"/>
      <c r="O33" s="37"/>
      <c r="P33" s="32">
        <f>10000</f>
        <v>10000</v>
      </c>
      <c r="Q33" s="32"/>
      <c r="R33" s="32" t="s">
        <v>183</v>
      </c>
      <c r="S33" s="32"/>
      <c r="T33" s="32"/>
      <c r="U33" s="32"/>
      <c r="V33" s="32"/>
      <c r="W33" s="32"/>
      <c r="X33" s="32"/>
      <c r="Y33" s="32"/>
      <c r="Z33" s="15" t="s">
        <v>4</v>
      </c>
      <c r="AA33" s="32">
        <f>10000</f>
        <v>10000</v>
      </c>
      <c r="AB33" s="32"/>
      <c r="AC33" s="32"/>
      <c r="AD33" s="32"/>
      <c r="AE33" s="39" t="s">
        <v>4</v>
      </c>
      <c r="AF33" s="39"/>
      <c r="AG33" s="11">
        <f>10000</f>
        <v>10000</v>
      </c>
    </row>
    <row r="34" spans="1:33" s="1" customFormat="1" ht="13.5" customHeight="1">
      <c r="A34" s="6" t="s">
        <v>89</v>
      </c>
      <c r="B34" s="35" t="s">
        <v>90</v>
      </c>
      <c r="C34" s="35"/>
      <c r="D34" s="35"/>
      <c r="E34" s="35"/>
      <c r="F34" s="7" t="s">
        <v>91</v>
      </c>
      <c r="G34" s="36" t="s">
        <v>88</v>
      </c>
      <c r="H34" s="36"/>
      <c r="I34" s="36"/>
      <c r="J34" s="38" t="s">
        <v>92</v>
      </c>
      <c r="K34" s="38"/>
      <c r="L34" s="38"/>
      <c r="M34" s="38"/>
      <c r="N34" s="38"/>
      <c r="O34" s="38"/>
      <c r="P34" s="39" t="s">
        <v>4</v>
      </c>
      <c r="Q34" s="39"/>
      <c r="R34" s="32" t="s">
        <v>183</v>
      </c>
      <c r="S34" s="32"/>
      <c r="T34" s="32"/>
      <c r="U34" s="32"/>
      <c r="V34" s="32"/>
      <c r="W34" s="32"/>
      <c r="X34" s="32"/>
      <c r="Y34" s="32"/>
      <c r="Z34" s="15" t="s">
        <v>4</v>
      </c>
      <c r="AA34" s="39" t="s">
        <v>4</v>
      </c>
      <c r="AB34" s="39"/>
      <c r="AC34" s="39"/>
      <c r="AD34" s="39"/>
      <c r="AE34" s="39" t="s">
        <v>4</v>
      </c>
      <c r="AF34" s="39"/>
      <c r="AG34" s="10" t="s">
        <v>4</v>
      </c>
    </row>
    <row r="35" spans="1:33" s="1" customFormat="1" ht="13.5" customHeight="1">
      <c r="A35" s="6" t="s">
        <v>93</v>
      </c>
      <c r="B35" s="35" t="s">
        <v>94</v>
      </c>
      <c r="C35" s="35"/>
      <c r="D35" s="35"/>
      <c r="E35" s="35"/>
      <c r="F35" s="7" t="s">
        <v>95</v>
      </c>
      <c r="G35" s="36" t="s">
        <v>4</v>
      </c>
      <c r="H35" s="36"/>
      <c r="I35" s="36"/>
      <c r="J35" s="37" t="s">
        <v>29</v>
      </c>
      <c r="K35" s="37"/>
      <c r="L35" s="37"/>
      <c r="M35" s="37"/>
      <c r="N35" s="37"/>
      <c r="O35" s="37"/>
      <c r="P35" s="32">
        <f>1821.12</f>
        <v>1821.12</v>
      </c>
      <c r="Q35" s="32"/>
      <c r="R35" s="32" t="s">
        <v>183</v>
      </c>
      <c r="S35" s="32"/>
      <c r="T35" s="32"/>
      <c r="U35" s="32"/>
      <c r="V35" s="32"/>
      <c r="W35" s="32"/>
      <c r="X35" s="32"/>
      <c r="Y35" s="32"/>
      <c r="Z35" s="15" t="s">
        <v>4</v>
      </c>
      <c r="AA35" s="32">
        <f>1821.12</f>
        <v>1821.12</v>
      </c>
      <c r="AB35" s="32"/>
      <c r="AC35" s="32"/>
      <c r="AD35" s="32"/>
      <c r="AE35" s="32">
        <f>1821.12</f>
        <v>1821.12</v>
      </c>
      <c r="AF35" s="32"/>
      <c r="AG35" s="10" t="s">
        <v>4</v>
      </c>
    </row>
    <row r="36" spans="1:33" s="1" customFormat="1" ht="24" customHeight="1">
      <c r="A36" s="6" t="s">
        <v>96</v>
      </c>
      <c r="B36" s="35" t="s">
        <v>97</v>
      </c>
      <c r="C36" s="35"/>
      <c r="D36" s="35"/>
      <c r="E36" s="35"/>
      <c r="F36" s="7" t="s">
        <v>98</v>
      </c>
      <c r="G36" s="36" t="s">
        <v>4</v>
      </c>
      <c r="H36" s="36"/>
      <c r="I36" s="36"/>
      <c r="J36" s="37" t="s">
        <v>29</v>
      </c>
      <c r="K36" s="37"/>
      <c r="L36" s="37"/>
      <c r="M36" s="37"/>
      <c r="N36" s="37"/>
      <c r="O36" s="37"/>
      <c r="P36" s="32">
        <f>13178.88</f>
        <v>13178.88</v>
      </c>
      <c r="Q36" s="32"/>
      <c r="R36" s="32" t="s">
        <v>183</v>
      </c>
      <c r="S36" s="32"/>
      <c r="T36" s="32"/>
      <c r="U36" s="32"/>
      <c r="V36" s="32"/>
      <c r="W36" s="32"/>
      <c r="X36" s="32"/>
      <c r="Y36" s="32"/>
      <c r="Z36" s="15" t="s">
        <v>4</v>
      </c>
      <c r="AA36" s="32">
        <f>13178.88</f>
        <v>13178.88</v>
      </c>
      <c r="AB36" s="32"/>
      <c r="AC36" s="32"/>
      <c r="AD36" s="32"/>
      <c r="AE36" s="32">
        <f>13178.88</f>
        <v>13178.88</v>
      </c>
      <c r="AF36" s="32"/>
      <c r="AG36" s="10" t="s">
        <v>4</v>
      </c>
    </row>
    <row r="37" spans="1:33" s="1" customFormat="1" ht="24" customHeight="1">
      <c r="A37" s="6" t="s">
        <v>99</v>
      </c>
      <c r="B37" s="35" t="s">
        <v>100</v>
      </c>
      <c r="C37" s="35"/>
      <c r="D37" s="35"/>
      <c r="E37" s="35"/>
      <c r="F37" s="7" t="s">
        <v>101</v>
      </c>
      <c r="G37" s="36" t="s">
        <v>4</v>
      </c>
      <c r="H37" s="36"/>
      <c r="I37" s="36"/>
      <c r="J37" s="37" t="s">
        <v>29</v>
      </c>
      <c r="K37" s="37"/>
      <c r="L37" s="37"/>
      <c r="M37" s="37"/>
      <c r="N37" s="37"/>
      <c r="O37" s="37"/>
      <c r="P37" s="32">
        <f>82882440.96</f>
        <v>82882440.96</v>
      </c>
      <c r="Q37" s="32"/>
      <c r="R37" s="32" t="s">
        <v>183</v>
      </c>
      <c r="S37" s="32"/>
      <c r="T37" s="32"/>
      <c r="U37" s="32"/>
      <c r="V37" s="32"/>
      <c r="W37" s="32"/>
      <c r="X37" s="32"/>
      <c r="Y37" s="32"/>
      <c r="Z37" s="15" t="s">
        <v>4</v>
      </c>
      <c r="AA37" s="32">
        <f>82882440.96</f>
        <v>82882440.96</v>
      </c>
      <c r="AB37" s="32"/>
      <c r="AC37" s="32"/>
      <c r="AD37" s="32"/>
      <c r="AE37" s="32">
        <f>82882440.96</f>
        <v>82882440.96</v>
      </c>
      <c r="AF37" s="32"/>
      <c r="AG37" s="10" t="s">
        <v>4</v>
      </c>
    </row>
    <row r="38" spans="1:33" s="1" customFormat="1" ht="24" customHeight="1">
      <c r="A38" s="6" t="s">
        <v>102</v>
      </c>
      <c r="B38" s="35" t="s">
        <v>103</v>
      </c>
      <c r="C38" s="35"/>
      <c r="D38" s="35"/>
      <c r="E38" s="35"/>
      <c r="F38" s="7" t="s">
        <v>104</v>
      </c>
      <c r="G38" s="36" t="s">
        <v>105</v>
      </c>
      <c r="H38" s="36"/>
      <c r="I38" s="36"/>
      <c r="J38" s="37" t="s">
        <v>29</v>
      </c>
      <c r="K38" s="37"/>
      <c r="L38" s="37"/>
      <c r="M38" s="37"/>
      <c r="N38" s="37"/>
      <c r="O38" s="37"/>
      <c r="P38" s="32">
        <f>23388136.64</f>
        <v>23388136.64</v>
      </c>
      <c r="Q38" s="32"/>
      <c r="R38" s="32" t="s">
        <v>183</v>
      </c>
      <c r="S38" s="32"/>
      <c r="T38" s="32"/>
      <c r="U38" s="32"/>
      <c r="V38" s="32"/>
      <c r="W38" s="32"/>
      <c r="X38" s="32"/>
      <c r="Y38" s="32"/>
      <c r="Z38" s="16">
        <f>729138.36</f>
        <v>729138.36</v>
      </c>
      <c r="AA38" s="32">
        <f>23388136.64</f>
        <v>23388136.64</v>
      </c>
      <c r="AB38" s="32"/>
      <c r="AC38" s="32"/>
      <c r="AD38" s="32"/>
      <c r="AE38" s="32">
        <f>7347093.6</f>
        <v>7347093.6</v>
      </c>
      <c r="AF38" s="32"/>
      <c r="AG38" s="11">
        <f>16041043.04</f>
        <v>16041043.04</v>
      </c>
    </row>
    <row r="39" spans="1:33" s="1" customFormat="1" ht="13.5" customHeight="1">
      <c r="A39" s="6" t="s">
        <v>106</v>
      </c>
      <c r="B39" s="35" t="s">
        <v>107</v>
      </c>
      <c r="C39" s="35"/>
      <c r="D39" s="35"/>
      <c r="E39" s="35"/>
      <c r="F39" s="7" t="s">
        <v>108</v>
      </c>
      <c r="G39" s="36" t="s">
        <v>109</v>
      </c>
      <c r="H39" s="36"/>
      <c r="I39" s="36"/>
      <c r="J39" s="37" t="s">
        <v>33</v>
      </c>
      <c r="K39" s="37"/>
      <c r="L39" s="37"/>
      <c r="M39" s="37"/>
      <c r="N39" s="37"/>
      <c r="O39" s="37"/>
      <c r="P39" s="32">
        <f>16520</f>
        <v>16520</v>
      </c>
      <c r="Q39" s="32"/>
      <c r="R39" s="32" t="s">
        <v>183</v>
      </c>
      <c r="S39" s="32"/>
      <c r="T39" s="32"/>
      <c r="U39" s="32"/>
      <c r="V39" s="32"/>
      <c r="W39" s="32"/>
      <c r="X39" s="32"/>
      <c r="Y39" s="32"/>
      <c r="Z39" s="15" t="s">
        <v>4</v>
      </c>
      <c r="AA39" s="32">
        <f>16520</f>
        <v>16520</v>
      </c>
      <c r="AB39" s="32"/>
      <c r="AC39" s="32"/>
      <c r="AD39" s="32"/>
      <c r="AE39" s="32">
        <f>16520</f>
        <v>16520</v>
      </c>
      <c r="AF39" s="32"/>
      <c r="AG39" s="10" t="s">
        <v>4</v>
      </c>
    </row>
    <row r="40" spans="1:33" s="1" customFormat="1" ht="13.5" customHeight="1">
      <c r="A40" s="6" t="s">
        <v>110</v>
      </c>
      <c r="B40" s="35" t="s">
        <v>111</v>
      </c>
      <c r="C40" s="35"/>
      <c r="D40" s="35"/>
      <c r="E40" s="35"/>
      <c r="F40" s="7" t="s">
        <v>112</v>
      </c>
      <c r="G40" s="36" t="s">
        <v>113</v>
      </c>
      <c r="H40" s="36"/>
      <c r="I40" s="36"/>
      <c r="J40" s="37" t="s">
        <v>102</v>
      </c>
      <c r="K40" s="37"/>
      <c r="L40" s="37"/>
      <c r="M40" s="37"/>
      <c r="N40" s="37"/>
      <c r="O40" s="37"/>
      <c r="P40" s="32">
        <f>545755.39</f>
        <v>545755.39</v>
      </c>
      <c r="Q40" s="32"/>
      <c r="R40" s="32" t="s">
        <v>183</v>
      </c>
      <c r="S40" s="32"/>
      <c r="T40" s="32"/>
      <c r="U40" s="32"/>
      <c r="V40" s="32"/>
      <c r="W40" s="32"/>
      <c r="X40" s="32"/>
      <c r="Y40" s="32"/>
      <c r="Z40" s="15" t="s">
        <v>4</v>
      </c>
      <c r="AA40" s="32">
        <f>545755.39</f>
        <v>545755.39</v>
      </c>
      <c r="AB40" s="32"/>
      <c r="AC40" s="32"/>
      <c r="AD40" s="32"/>
      <c r="AE40" s="32">
        <f>545755.39</f>
        <v>545755.39</v>
      </c>
      <c r="AF40" s="32"/>
      <c r="AG40" s="10" t="s">
        <v>4</v>
      </c>
    </row>
    <row r="41" spans="1:33" s="1" customFormat="1" ht="13.5" customHeight="1">
      <c r="A41" s="6" t="s">
        <v>114</v>
      </c>
      <c r="B41" s="35" t="s">
        <v>115</v>
      </c>
      <c r="C41" s="35"/>
      <c r="D41" s="35"/>
      <c r="E41" s="35"/>
      <c r="F41" s="7" t="s">
        <v>116</v>
      </c>
      <c r="G41" s="36" t="s">
        <v>117</v>
      </c>
      <c r="H41" s="36"/>
      <c r="I41" s="36"/>
      <c r="J41" s="37" t="s">
        <v>118</v>
      </c>
      <c r="K41" s="37"/>
      <c r="L41" s="37"/>
      <c r="M41" s="37"/>
      <c r="N41" s="37"/>
      <c r="O41" s="37"/>
      <c r="P41" s="32">
        <f>18835.2</f>
        <v>18835.2</v>
      </c>
      <c r="Q41" s="32"/>
      <c r="R41" s="32" t="s">
        <v>183</v>
      </c>
      <c r="S41" s="32"/>
      <c r="T41" s="32"/>
      <c r="U41" s="32"/>
      <c r="V41" s="32"/>
      <c r="W41" s="32"/>
      <c r="X41" s="32"/>
      <c r="Y41" s="32"/>
      <c r="Z41" s="15" t="s">
        <v>4</v>
      </c>
      <c r="AA41" s="32">
        <f>18835.2</f>
        <v>18835.2</v>
      </c>
      <c r="AB41" s="32"/>
      <c r="AC41" s="32"/>
      <c r="AD41" s="32"/>
      <c r="AE41" s="32">
        <f>18835.2</f>
        <v>18835.2</v>
      </c>
      <c r="AF41" s="32"/>
      <c r="AG41" s="10" t="s">
        <v>4</v>
      </c>
    </row>
    <row r="42" spans="1:33" s="1" customFormat="1" ht="13.5" customHeight="1">
      <c r="A42" s="6" t="s">
        <v>119</v>
      </c>
      <c r="B42" s="35" t="s">
        <v>120</v>
      </c>
      <c r="C42" s="35"/>
      <c r="D42" s="35"/>
      <c r="E42" s="35"/>
      <c r="F42" s="7" t="s">
        <v>121</v>
      </c>
      <c r="G42" s="36" t="s">
        <v>122</v>
      </c>
      <c r="H42" s="36"/>
      <c r="I42" s="36"/>
      <c r="J42" s="37" t="s">
        <v>29</v>
      </c>
      <c r="K42" s="37"/>
      <c r="L42" s="37"/>
      <c r="M42" s="37"/>
      <c r="N42" s="37"/>
      <c r="O42" s="37"/>
      <c r="P42" s="32">
        <f>121859.2</f>
        <v>121859.2</v>
      </c>
      <c r="Q42" s="32"/>
      <c r="R42" s="32" t="s">
        <v>183</v>
      </c>
      <c r="S42" s="32"/>
      <c r="T42" s="32"/>
      <c r="U42" s="32"/>
      <c r="V42" s="32"/>
      <c r="W42" s="32"/>
      <c r="X42" s="32"/>
      <c r="Y42" s="32"/>
      <c r="Z42" s="15" t="s">
        <v>4</v>
      </c>
      <c r="AA42" s="32">
        <f>121859.2</f>
        <v>121859.2</v>
      </c>
      <c r="AB42" s="32"/>
      <c r="AC42" s="32"/>
      <c r="AD42" s="32"/>
      <c r="AE42" s="32">
        <f>121859.2</f>
        <v>121859.2</v>
      </c>
      <c r="AF42" s="32"/>
      <c r="AG42" s="10" t="s">
        <v>4</v>
      </c>
    </row>
    <row r="43" spans="1:33" s="1" customFormat="1" ht="13.5" customHeight="1">
      <c r="A43" s="6" t="s">
        <v>123</v>
      </c>
      <c r="B43" s="35" t="s">
        <v>124</v>
      </c>
      <c r="C43" s="35"/>
      <c r="D43" s="35"/>
      <c r="E43" s="35"/>
      <c r="F43" s="7" t="s">
        <v>125</v>
      </c>
      <c r="G43" s="36" t="s">
        <v>4</v>
      </c>
      <c r="H43" s="36"/>
      <c r="I43" s="36"/>
      <c r="J43" s="37" t="s">
        <v>29</v>
      </c>
      <c r="K43" s="37"/>
      <c r="L43" s="37"/>
      <c r="M43" s="37"/>
      <c r="N43" s="37"/>
      <c r="O43" s="37"/>
      <c r="P43" s="32">
        <f>10679.04</f>
        <v>10679.04</v>
      </c>
      <c r="Q43" s="32"/>
      <c r="R43" s="32" t="s">
        <v>183</v>
      </c>
      <c r="S43" s="32"/>
      <c r="T43" s="32"/>
      <c r="U43" s="32"/>
      <c r="V43" s="32"/>
      <c r="W43" s="32"/>
      <c r="X43" s="32"/>
      <c r="Y43" s="32"/>
      <c r="Z43" s="15" t="s">
        <v>4</v>
      </c>
      <c r="AA43" s="32">
        <f>10679.04</f>
        <v>10679.04</v>
      </c>
      <c r="AB43" s="32"/>
      <c r="AC43" s="32"/>
      <c r="AD43" s="32"/>
      <c r="AE43" s="32">
        <f>10679.04</f>
        <v>10679.04</v>
      </c>
      <c r="AF43" s="32"/>
      <c r="AG43" s="10" t="s">
        <v>4</v>
      </c>
    </row>
    <row r="44" spans="1:33" s="1" customFormat="1" ht="13.5" customHeight="1">
      <c r="A44" s="6" t="s">
        <v>126</v>
      </c>
      <c r="B44" s="35" t="s">
        <v>127</v>
      </c>
      <c r="C44" s="35"/>
      <c r="D44" s="35"/>
      <c r="E44" s="35"/>
      <c r="F44" s="7" t="s">
        <v>128</v>
      </c>
      <c r="G44" s="36" t="s">
        <v>4</v>
      </c>
      <c r="H44" s="36"/>
      <c r="I44" s="36"/>
      <c r="J44" s="37" t="s">
        <v>29</v>
      </c>
      <c r="K44" s="37"/>
      <c r="L44" s="37"/>
      <c r="M44" s="37"/>
      <c r="N44" s="37"/>
      <c r="O44" s="37"/>
      <c r="P44" s="32">
        <f>6543.15</f>
        <v>6543.15</v>
      </c>
      <c r="Q44" s="32"/>
      <c r="R44" s="32" t="s">
        <v>183</v>
      </c>
      <c r="S44" s="32"/>
      <c r="T44" s="32"/>
      <c r="U44" s="32"/>
      <c r="V44" s="32"/>
      <c r="W44" s="32"/>
      <c r="X44" s="32"/>
      <c r="Y44" s="32"/>
      <c r="Z44" s="15" t="s">
        <v>4</v>
      </c>
      <c r="AA44" s="32">
        <f>6543.15</f>
        <v>6543.15</v>
      </c>
      <c r="AB44" s="32"/>
      <c r="AC44" s="32"/>
      <c r="AD44" s="32"/>
      <c r="AE44" s="32">
        <f>6543.15</f>
        <v>6543.15</v>
      </c>
      <c r="AF44" s="32"/>
      <c r="AG44" s="10" t="s">
        <v>4</v>
      </c>
    </row>
    <row r="45" spans="1:33" s="1" customFormat="1" ht="13.5" customHeight="1">
      <c r="A45" s="6" t="s">
        <v>129</v>
      </c>
      <c r="B45" s="35" t="s">
        <v>130</v>
      </c>
      <c r="C45" s="35"/>
      <c r="D45" s="35"/>
      <c r="E45" s="35"/>
      <c r="F45" s="7" t="s">
        <v>131</v>
      </c>
      <c r="G45" s="36" t="s">
        <v>4</v>
      </c>
      <c r="H45" s="36"/>
      <c r="I45" s="36"/>
      <c r="J45" s="37" t="s">
        <v>29</v>
      </c>
      <c r="K45" s="37"/>
      <c r="L45" s="37"/>
      <c r="M45" s="37"/>
      <c r="N45" s="37"/>
      <c r="O45" s="37"/>
      <c r="P45" s="32">
        <f>15340</f>
        <v>15340</v>
      </c>
      <c r="Q45" s="32"/>
      <c r="R45" s="32" t="s">
        <v>183</v>
      </c>
      <c r="S45" s="32"/>
      <c r="T45" s="32"/>
      <c r="U45" s="32"/>
      <c r="V45" s="32"/>
      <c r="W45" s="32"/>
      <c r="X45" s="32"/>
      <c r="Y45" s="32"/>
      <c r="Z45" s="15" t="s">
        <v>4</v>
      </c>
      <c r="AA45" s="32">
        <f>15340</f>
        <v>15340</v>
      </c>
      <c r="AB45" s="32"/>
      <c r="AC45" s="32"/>
      <c r="AD45" s="32"/>
      <c r="AE45" s="32">
        <f>15340</f>
        <v>15340</v>
      </c>
      <c r="AF45" s="32"/>
      <c r="AG45" s="10" t="s">
        <v>4</v>
      </c>
    </row>
    <row r="46" spans="1:33" s="1" customFormat="1" ht="13.5" customHeight="1">
      <c r="A46" s="6" t="s">
        <v>132</v>
      </c>
      <c r="B46" s="35" t="s">
        <v>133</v>
      </c>
      <c r="C46" s="35"/>
      <c r="D46" s="35"/>
      <c r="E46" s="35"/>
      <c r="F46" s="7" t="s">
        <v>134</v>
      </c>
      <c r="G46" s="36" t="s">
        <v>4</v>
      </c>
      <c r="H46" s="36"/>
      <c r="I46" s="36"/>
      <c r="J46" s="37" t="s">
        <v>29</v>
      </c>
      <c r="K46" s="37"/>
      <c r="L46" s="37"/>
      <c r="M46" s="37"/>
      <c r="N46" s="37"/>
      <c r="O46" s="37"/>
      <c r="P46" s="32">
        <f>7917.17</f>
        <v>7917.17</v>
      </c>
      <c r="Q46" s="32"/>
      <c r="R46" s="32" t="s">
        <v>183</v>
      </c>
      <c r="S46" s="32"/>
      <c r="T46" s="32"/>
      <c r="U46" s="32"/>
      <c r="V46" s="32"/>
      <c r="W46" s="32"/>
      <c r="X46" s="32"/>
      <c r="Y46" s="32"/>
      <c r="Z46" s="15" t="s">
        <v>4</v>
      </c>
      <c r="AA46" s="32">
        <f>7917.17</f>
        <v>7917.17</v>
      </c>
      <c r="AB46" s="32"/>
      <c r="AC46" s="32"/>
      <c r="AD46" s="32"/>
      <c r="AE46" s="32">
        <f>7917.17</f>
        <v>7917.17</v>
      </c>
      <c r="AF46" s="32"/>
      <c r="AG46" s="10" t="s">
        <v>4</v>
      </c>
    </row>
    <row r="47" spans="1:33" s="1" customFormat="1" ht="13.5" customHeight="1">
      <c r="A47" s="6" t="s">
        <v>135</v>
      </c>
      <c r="B47" s="35" t="s">
        <v>136</v>
      </c>
      <c r="C47" s="35"/>
      <c r="D47" s="35"/>
      <c r="E47" s="35"/>
      <c r="F47" s="7" t="s">
        <v>137</v>
      </c>
      <c r="G47" s="36" t="s">
        <v>4</v>
      </c>
      <c r="H47" s="36"/>
      <c r="I47" s="36"/>
      <c r="J47" s="37" t="s">
        <v>29</v>
      </c>
      <c r="K47" s="37"/>
      <c r="L47" s="37"/>
      <c r="M47" s="37"/>
      <c r="N47" s="37"/>
      <c r="O47" s="37"/>
      <c r="P47" s="32">
        <f>1707.55</f>
        <v>1707.55</v>
      </c>
      <c r="Q47" s="32"/>
      <c r="R47" s="32" t="s">
        <v>183</v>
      </c>
      <c r="S47" s="32"/>
      <c r="T47" s="32"/>
      <c r="U47" s="32"/>
      <c r="V47" s="32"/>
      <c r="W47" s="32"/>
      <c r="X47" s="32"/>
      <c r="Y47" s="32"/>
      <c r="Z47" s="15" t="s">
        <v>4</v>
      </c>
      <c r="AA47" s="32">
        <f>1707.55</f>
        <v>1707.55</v>
      </c>
      <c r="AB47" s="32"/>
      <c r="AC47" s="32"/>
      <c r="AD47" s="32"/>
      <c r="AE47" s="32">
        <f>1707.55</f>
        <v>1707.55</v>
      </c>
      <c r="AF47" s="32"/>
      <c r="AG47" s="10" t="s">
        <v>4</v>
      </c>
    </row>
    <row r="48" spans="1:33" s="1" customFormat="1" ht="13.5" customHeight="1">
      <c r="A48" s="6" t="s">
        <v>138</v>
      </c>
      <c r="B48" s="35" t="s">
        <v>139</v>
      </c>
      <c r="C48" s="35"/>
      <c r="D48" s="35"/>
      <c r="E48" s="35"/>
      <c r="F48" s="7" t="s">
        <v>140</v>
      </c>
      <c r="G48" s="36" t="s">
        <v>4</v>
      </c>
      <c r="H48" s="36"/>
      <c r="I48" s="36"/>
      <c r="J48" s="37" t="s">
        <v>30</v>
      </c>
      <c r="K48" s="37"/>
      <c r="L48" s="37"/>
      <c r="M48" s="37"/>
      <c r="N48" s="37"/>
      <c r="O48" s="37"/>
      <c r="P48" s="32">
        <f>134265.6</f>
        <v>134265.6</v>
      </c>
      <c r="Q48" s="32"/>
      <c r="R48" s="32" t="s">
        <v>183</v>
      </c>
      <c r="S48" s="32"/>
      <c r="T48" s="32"/>
      <c r="U48" s="32"/>
      <c r="V48" s="32"/>
      <c r="W48" s="32"/>
      <c r="X48" s="32"/>
      <c r="Y48" s="32"/>
      <c r="Z48" s="15" t="s">
        <v>4</v>
      </c>
      <c r="AA48" s="32">
        <f>134265.6</f>
        <v>134265.6</v>
      </c>
      <c r="AB48" s="32"/>
      <c r="AC48" s="32"/>
      <c r="AD48" s="32"/>
      <c r="AE48" s="32">
        <f>134265.6</f>
        <v>134265.6</v>
      </c>
      <c r="AF48" s="32"/>
      <c r="AG48" s="10" t="s">
        <v>4</v>
      </c>
    </row>
    <row r="49" spans="1:33" s="1" customFormat="1" ht="13.5" customHeight="1">
      <c r="A49" s="6" t="s">
        <v>141</v>
      </c>
      <c r="B49" s="35" t="s">
        <v>142</v>
      </c>
      <c r="C49" s="35"/>
      <c r="D49" s="35"/>
      <c r="E49" s="35"/>
      <c r="F49" s="7" t="s">
        <v>140</v>
      </c>
      <c r="G49" s="36" t="s">
        <v>4</v>
      </c>
      <c r="H49" s="36"/>
      <c r="I49" s="36"/>
      <c r="J49" s="37" t="s">
        <v>31</v>
      </c>
      <c r="K49" s="37"/>
      <c r="L49" s="37"/>
      <c r="M49" s="37"/>
      <c r="N49" s="37"/>
      <c r="O49" s="37"/>
      <c r="P49" s="32">
        <f>10365.7</f>
        <v>10365.7</v>
      </c>
      <c r="Q49" s="32"/>
      <c r="R49" s="32" t="s">
        <v>183</v>
      </c>
      <c r="S49" s="32"/>
      <c r="T49" s="32"/>
      <c r="U49" s="32"/>
      <c r="V49" s="32"/>
      <c r="W49" s="32"/>
      <c r="X49" s="32"/>
      <c r="Y49" s="32"/>
      <c r="Z49" s="15" t="s">
        <v>4</v>
      </c>
      <c r="AA49" s="32">
        <f>10365.7</f>
        <v>10365.7</v>
      </c>
      <c r="AB49" s="32"/>
      <c r="AC49" s="32"/>
      <c r="AD49" s="32"/>
      <c r="AE49" s="32">
        <f>10365.7</f>
        <v>10365.7</v>
      </c>
      <c r="AF49" s="32"/>
      <c r="AG49" s="10" t="s">
        <v>4</v>
      </c>
    </row>
    <row r="50" spans="1:33" s="1" customFormat="1" ht="13.5" customHeight="1">
      <c r="A50" s="6" t="s">
        <v>143</v>
      </c>
      <c r="B50" s="35" t="s">
        <v>144</v>
      </c>
      <c r="C50" s="35"/>
      <c r="D50" s="35"/>
      <c r="E50" s="35"/>
      <c r="F50" s="7" t="s">
        <v>145</v>
      </c>
      <c r="G50" s="36" t="s">
        <v>4</v>
      </c>
      <c r="H50" s="36"/>
      <c r="I50" s="36"/>
      <c r="J50" s="37" t="s">
        <v>29</v>
      </c>
      <c r="K50" s="37"/>
      <c r="L50" s="37"/>
      <c r="M50" s="37"/>
      <c r="N50" s="37"/>
      <c r="O50" s="37"/>
      <c r="P50" s="32">
        <f>2085.93</f>
        <v>2085.93</v>
      </c>
      <c r="Q50" s="32"/>
      <c r="R50" s="32" t="s">
        <v>183</v>
      </c>
      <c r="S50" s="32"/>
      <c r="T50" s="32"/>
      <c r="U50" s="32"/>
      <c r="V50" s="32"/>
      <c r="W50" s="32"/>
      <c r="X50" s="32"/>
      <c r="Y50" s="32"/>
      <c r="Z50" s="15" t="s">
        <v>4</v>
      </c>
      <c r="AA50" s="32">
        <f>2085.93</f>
        <v>2085.93</v>
      </c>
      <c r="AB50" s="32"/>
      <c r="AC50" s="32"/>
      <c r="AD50" s="32"/>
      <c r="AE50" s="32">
        <f>2085.93</f>
        <v>2085.93</v>
      </c>
      <c r="AF50" s="32"/>
      <c r="AG50" s="10" t="s">
        <v>4</v>
      </c>
    </row>
    <row r="51" spans="1:33" s="1" customFormat="1" ht="13.5" customHeight="1">
      <c r="A51" s="6" t="s">
        <v>146</v>
      </c>
      <c r="B51" s="35" t="s">
        <v>147</v>
      </c>
      <c r="C51" s="35"/>
      <c r="D51" s="35"/>
      <c r="E51" s="35"/>
      <c r="F51" s="7" t="s">
        <v>148</v>
      </c>
      <c r="G51" s="36" t="s">
        <v>4</v>
      </c>
      <c r="H51" s="36"/>
      <c r="I51" s="36"/>
      <c r="J51" s="37" t="s">
        <v>29</v>
      </c>
      <c r="K51" s="37"/>
      <c r="L51" s="37"/>
      <c r="M51" s="37"/>
      <c r="N51" s="37"/>
      <c r="O51" s="37"/>
      <c r="P51" s="32">
        <f>1368.5</f>
        <v>1368.5</v>
      </c>
      <c r="Q51" s="32"/>
      <c r="R51" s="32" t="s">
        <v>183</v>
      </c>
      <c r="S51" s="32"/>
      <c r="T51" s="32"/>
      <c r="U51" s="32"/>
      <c r="V51" s="32"/>
      <c r="W51" s="32"/>
      <c r="X51" s="32"/>
      <c r="Y51" s="32"/>
      <c r="Z51" s="15" t="s">
        <v>4</v>
      </c>
      <c r="AA51" s="32">
        <f>1368.5</f>
        <v>1368.5</v>
      </c>
      <c r="AB51" s="32"/>
      <c r="AC51" s="32"/>
      <c r="AD51" s="32"/>
      <c r="AE51" s="32">
        <f>1368.5</f>
        <v>1368.5</v>
      </c>
      <c r="AF51" s="32"/>
      <c r="AG51" s="10" t="s">
        <v>4</v>
      </c>
    </row>
    <row r="52" spans="1:33" s="1" customFormat="1" ht="13.5" customHeight="1">
      <c r="A52" s="6" t="s">
        <v>149</v>
      </c>
      <c r="B52" s="35" t="s">
        <v>150</v>
      </c>
      <c r="C52" s="35"/>
      <c r="D52" s="35"/>
      <c r="E52" s="35"/>
      <c r="F52" s="7" t="s">
        <v>151</v>
      </c>
      <c r="G52" s="36" t="s">
        <v>4</v>
      </c>
      <c r="H52" s="36"/>
      <c r="I52" s="36"/>
      <c r="J52" s="37" t="s">
        <v>30</v>
      </c>
      <c r="K52" s="37"/>
      <c r="L52" s="37"/>
      <c r="M52" s="37"/>
      <c r="N52" s="37"/>
      <c r="O52" s="37"/>
      <c r="P52" s="32">
        <f>3128</f>
        <v>3128</v>
      </c>
      <c r="Q52" s="32"/>
      <c r="R52" s="32" t="s">
        <v>183</v>
      </c>
      <c r="S52" s="32"/>
      <c r="T52" s="32"/>
      <c r="U52" s="32"/>
      <c r="V52" s="32"/>
      <c r="W52" s="32"/>
      <c r="X52" s="32"/>
      <c r="Y52" s="32"/>
      <c r="Z52" s="15" t="s">
        <v>4</v>
      </c>
      <c r="AA52" s="32">
        <f>3128</f>
        <v>3128</v>
      </c>
      <c r="AB52" s="32"/>
      <c r="AC52" s="32"/>
      <c r="AD52" s="32"/>
      <c r="AE52" s="32">
        <f>3128</f>
        <v>3128</v>
      </c>
      <c r="AF52" s="32"/>
      <c r="AG52" s="10" t="s">
        <v>4</v>
      </c>
    </row>
    <row r="53" spans="1:33" s="1" customFormat="1" ht="24" customHeight="1">
      <c r="A53" s="6" t="s">
        <v>152</v>
      </c>
      <c r="B53" s="35" t="s">
        <v>153</v>
      </c>
      <c r="C53" s="35"/>
      <c r="D53" s="35"/>
      <c r="E53" s="35"/>
      <c r="F53" s="7" t="s">
        <v>154</v>
      </c>
      <c r="G53" s="36" t="s">
        <v>4</v>
      </c>
      <c r="H53" s="36"/>
      <c r="I53" s="36"/>
      <c r="J53" s="37" t="s">
        <v>29</v>
      </c>
      <c r="K53" s="37"/>
      <c r="L53" s="37"/>
      <c r="M53" s="37"/>
      <c r="N53" s="37"/>
      <c r="O53" s="37"/>
      <c r="P53" s="32">
        <f>2346</f>
        <v>2346</v>
      </c>
      <c r="Q53" s="32"/>
      <c r="R53" s="32" t="s">
        <v>183</v>
      </c>
      <c r="S53" s="32"/>
      <c r="T53" s="32"/>
      <c r="U53" s="32"/>
      <c r="V53" s="32"/>
      <c r="W53" s="32"/>
      <c r="X53" s="32"/>
      <c r="Y53" s="32"/>
      <c r="Z53" s="15" t="s">
        <v>4</v>
      </c>
      <c r="AA53" s="32">
        <f>2346</f>
        <v>2346</v>
      </c>
      <c r="AB53" s="32"/>
      <c r="AC53" s="32"/>
      <c r="AD53" s="32"/>
      <c r="AE53" s="32">
        <f>2346</f>
        <v>2346</v>
      </c>
      <c r="AF53" s="32"/>
      <c r="AG53" s="10" t="s">
        <v>4</v>
      </c>
    </row>
    <row r="54" spans="1:33" s="1" customFormat="1" ht="13.5" customHeight="1">
      <c r="A54" s="6" t="s">
        <v>155</v>
      </c>
      <c r="B54" s="35" t="s">
        <v>156</v>
      </c>
      <c r="C54" s="35"/>
      <c r="D54" s="35"/>
      <c r="E54" s="35"/>
      <c r="F54" s="7" t="s">
        <v>157</v>
      </c>
      <c r="G54" s="36" t="s">
        <v>4</v>
      </c>
      <c r="H54" s="36"/>
      <c r="I54" s="36"/>
      <c r="J54" s="37" t="s">
        <v>29</v>
      </c>
      <c r="K54" s="37"/>
      <c r="L54" s="37"/>
      <c r="M54" s="37"/>
      <c r="N54" s="37"/>
      <c r="O54" s="37"/>
      <c r="P54" s="32">
        <f>1857.25</f>
        <v>1857.25</v>
      </c>
      <c r="Q54" s="32"/>
      <c r="R54" s="32" t="s">
        <v>183</v>
      </c>
      <c r="S54" s="32"/>
      <c r="T54" s="32"/>
      <c r="U54" s="32"/>
      <c r="V54" s="32"/>
      <c r="W54" s="32"/>
      <c r="X54" s="32"/>
      <c r="Y54" s="32"/>
      <c r="Z54" s="15" t="s">
        <v>4</v>
      </c>
      <c r="AA54" s="32">
        <f>1857.25</f>
        <v>1857.25</v>
      </c>
      <c r="AB54" s="32"/>
      <c r="AC54" s="32"/>
      <c r="AD54" s="32"/>
      <c r="AE54" s="32">
        <f>1857.25</f>
        <v>1857.25</v>
      </c>
      <c r="AF54" s="32"/>
      <c r="AG54" s="10" t="s">
        <v>4</v>
      </c>
    </row>
    <row r="55" spans="1:33" s="1" customFormat="1" ht="13.5" customHeight="1">
      <c r="A55" s="6" t="s">
        <v>158</v>
      </c>
      <c r="B55" s="35" t="s">
        <v>159</v>
      </c>
      <c r="C55" s="35"/>
      <c r="D55" s="35"/>
      <c r="E55" s="35"/>
      <c r="F55" s="7" t="s">
        <v>160</v>
      </c>
      <c r="G55" s="36" t="s">
        <v>161</v>
      </c>
      <c r="H55" s="36"/>
      <c r="I55" s="36"/>
      <c r="J55" s="37" t="s">
        <v>29</v>
      </c>
      <c r="K55" s="37"/>
      <c r="L55" s="37"/>
      <c r="M55" s="37"/>
      <c r="N55" s="37"/>
      <c r="O55" s="37"/>
      <c r="P55" s="32">
        <f>24188.68</f>
        <v>24188.68</v>
      </c>
      <c r="Q55" s="32"/>
      <c r="R55" s="32" t="s">
        <v>183</v>
      </c>
      <c r="S55" s="32"/>
      <c r="T55" s="32"/>
      <c r="U55" s="32"/>
      <c r="V55" s="32"/>
      <c r="W55" s="32"/>
      <c r="X55" s="32"/>
      <c r="Y55" s="32"/>
      <c r="Z55" s="15" t="s">
        <v>4</v>
      </c>
      <c r="AA55" s="32">
        <f>24188.68</f>
        <v>24188.68</v>
      </c>
      <c r="AB55" s="32"/>
      <c r="AC55" s="32"/>
      <c r="AD55" s="32"/>
      <c r="AE55" s="32">
        <f>24188.68</f>
        <v>24188.68</v>
      </c>
      <c r="AF55" s="32"/>
      <c r="AG55" s="10" t="s">
        <v>4</v>
      </c>
    </row>
    <row r="56" spans="1:33" s="1" customFormat="1" ht="13.5" customHeight="1">
      <c r="A56" s="6" t="s">
        <v>162</v>
      </c>
      <c r="B56" s="35" t="s">
        <v>163</v>
      </c>
      <c r="C56" s="35"/>
      <c r="D56" s="35"/>
      <c r="E56" s="35"/>
      <c r="F56" s="7" t="s">
        <v>164</v>
      </c>
      <c r="G56" s="36" t="s">
        <v>161</v>
      </c>
      <c r="H56" s="36"/>
      <c r="I56" s="36"/>
      <c r="J56" s="37" t="s">
        <v>29</v>
      </c>
      <c r="K56" s="37"/>
      <c r="L56" s="37"/>
      <c r="M56" s="37"/>
      <c r="N56" s="37"/>
      <c r="O56" s="37"/>
      <c r="P56" s="32">
        <f>31644.8</f>
        <v>31644.8</v>
      </c>
      <c r="Q56" s="32"/>
      <c r="R56" s="32" t="s">
        <v>183</v>
      </c>
      <c r="S56" s="32"/>
      <c r="T56" s="32"/>
      <c r="U56" s="32"/>
      <c r="V56" s="32"/>
      <c r="W56" s="32"/>
      <c r="X56" s="32"/>
      <c r="Y56" s="32"/>
      <c r="Z56" s="15" t="s">
        <v>4</v>
      </c>
      <c r="AA56" s="32">
        <f>31644.8</f>
        <v>31644.8</v>
      </c>
      <c r="AB56" s="32"/>
      <c r="AC56" s="32"/>
      <c r="AD56" s="32"/>
      <c r="AE56" s="32">
        <f>31644.8</f>
        <v>31644.8</v>
      </c>
      <c r="AF56" s="32"/>
      <c r="AG56" s="10" t="s">
        <v>4</v>
      </c>
    </row>
    <row r="57" spans="1:33" s="1" customFormat="1" ht="13.5" customHeight="1">
      <c r="A57" s="6" t="s">
        <v>165</v>
      </c>
      <c r="B57" s="35" t="s">
        <v>166</v>
      </c>
      <c r="C57" s="35"/>
      <c r="D57" s="35"/>
      <c r="E57" s="35"/>
      <c r="F57" s="7" t="s">
        <v>167</v>
      </c>
      <c r="G57" s="36" t="s">
        <v>168</v>
      </c>
      <c r="H57" s="36"/>
      <c r="I57" s="36"/>
      <c r="J57" s="37" t="s">
        <v>29</v>
      </c>
      <c r="K57" s="37"/>
      <c r="L57" s="37"/>
      <c r="M57" s="37"/>
      <c r="N57" s="37"/>
      <c r="O57" s="37"/>
      <c r="P57" s="32">
        <f>27214.28</f>
        <v>27214.28</v>
      </c>
      <c r="Q57" s="32"/>
      <c r="R57" s="32" t="s">
        <v>183</v>
      </c>
      <c r="S57" s="32"/>
      <c r="T57" s="32"/>
      <c r="U57" s="32"/>
      <c r="V57" s="32"/>
      <c r="W57" s="32"/>
      <c r="X57" s="32"/>
      <c r="Y57" s="32"/>
      <c r="Z57" s="15" t="s">
        <v>4</v>
      </c>
      <c r="AA57" s="32">
        <f>27214.28</f>
        <v>27214.28</v>
      </c>
      <c r="AB57" s="32"/>
      <c r="AC57" s="32"/>
      <c r="AD57" s="32"/>
      <c r="AE57" s="32">
        <f>27214.28</f>
        <v>27214.28</v>
      </c>
      <c r="AF57" s="32"/>
      <c r="AG57" s="10" t="s">
        <v>4</v>
      </c>
    </row>
    <row r="58" spans="1:33" s="1" customFormat="1" ht="13.5" customHeight="1">
      <c r="A58" s="6" t="s">
        <v>169</v>
      </c>
      <c r="B58" s="35" t="s">
        <v>170</v>
      </c>
      <c r="C58" s="35"/>
      <c r="D58" s="35"/>
      <c r="E58" s="35"/>
      <c r="F58" s="7" t="s">
        <v>171</v>
      </c>
      <c r="G58" s="36" t="s">
        <v>172</v>
      </c>
      <c r="H58" s="36"/>
      <c r="I58" s="36"/>
      <c r="J58" s="37" t="s">
        <v>29</v>
      </c>
      <c r="K58" s="37"/>
      <c r="L58" s="37"/>
      <c r="M58" s="37"/>
      <c r="N58" s="37"/>
      <c r="O58" s="37"/>
      <c r="P58" s="32">
        <f>40920</f>
        <v>40920</v>
      </c>
      <c r="Q58" s="32"/>
      <c r="R58" s="32" t="s">
        <v>183</v>
      </c>
      <c r="S58" s="32"/>
      <c r="T58" s="32"/>
      <c r="U58" s="32"/>
      <c r="V58" s="32"/>
      <c r="W58" s="32"/>
      <c r="X58" s="32"/>
      <c r="Y58" s="32"/>
      <c r="Z58" s="15" t="s">
        <v>4</v>
      </c>
      <c r="AA58" s="32">
        <f>40920</f>
        <v>40920</v>
      </c>
      <c r="AB58" s="32"/>
      <c r="AC58" s="32"/>
      <c r="AD58" s="32"/>
      <c r="AE58" s="32">
        <f>40920</f>
        <v>40920</v>
      </c>
      <c r="AF58" s="32"/>
      <c r="AG58" s="10" t="s">
        <v>4</v>
      </c>
    </row>
    <row r="59" spans="1:33" s="1" customFormat="1" ht="13.5" customHeight="1">
      <c r="A59" s="6" t="s">
        <v>173</v>
      </c>
      <c r="B59" s="35" t="s">
        <v>159</v>
      </c>
      <c r="C59" s="35"/>
      <c r="D59" s="35"/>
      <c r="E59" s="35"/>
      <c r="F59" s="7" t="s">
        <v>174</v>
      </c>
      <c r="G59" s="36" t="s">
        <v>161</v>
      </c>
      <c r="H59" s="36"/>
      <c r="I59" s="36"/>
      <c r="J59" s="37" t="s">
        <v>29</v>
      </c>
      <c r="K59" s="37"/>
      <c r="L59" s="37"/>
      <c r="M59" s="37"/>
      <c r="N59" s="37"/>
      <c r="O59" s="37"/>
      <c r="P59" s="32">
        <f>218636.8</f>
        <v>218636.8</v>
      </c>
      <c r="Q59" s="32"/>
      <c r="R59" s="32" t="s">
        <v>183</v>
      </c>
      <c r="S59" s="32"/>
      <c r="T59" s="32"/>
      <c r="U59" s="32"/>
      <c r="V59" s="32"/>
      <c r="W59" s="32"/>
      <c r="X59" s="32"/>
      <c r="Y59" s="32"/>
      <c r="Z59" s="15" t="s">
        <v>4</v>
      </c>
      <c r="AA59" s="32">
        <f>218636.8</f>
        <v>218636.8</v>
      </c>
      <c r="AB59" s="32"/>
      <c r="AC59" s="32"/>
      <c r="AD59" s="32"/>
      <c r="AE59" s="32">
        <f>218636.8</f>
        <v>218636.8</v>
      </c>
      <c r="AF59" s="32"/>
      <c r="AG59" s="10" t="s">
        <v>4</v>
      </c>
    </row>
    <row r="60" spans="1:33" s="1" customFormat="1" ht="21.75" customHeight="1">
      <c r="A60" s="33" t="s">
        <v>175</v>
      </c>
      <c r="B60" s="33"/>
      <c r="C60" s="33"/>
      <c r="D60" s="33"/>
      <c r="E60" s="33"/>
      <c r="F60" s="33"/>
      <c r="G60" s="33"/>
      <c r="H60" s="33"/>
      <c r="I60" s="33"/>
      <c r="J60" s="33" t="s">
        <v>176</v>
      </c>
      <c r="K60" s="33"/>
      <c r="L60" s="33"/>
      <c r="M60" s="33"/>
      <c r="N60" s="33"/>
      <c r="O60" s="33"/>
      <c r="P60" s="34">
        <f>115729273.67</f>
        <v>115729273.67</v>
      </c>
      <c r="Q60" s="34"/>
      <c r="R60" s="34" t="s">
        <v>183</v>
      </c>
      <c r="S60" s="34"/>
      <c r="T60" s="34"/>
      <c r="U60" s="34"/>
      <c r="V60" s="34"/>
      <c r="W60" s="34"/>
      <c r="X60" s="34"/>
      <c r="Y60" s="34"/>
      <c r="Z60" s="12">
        <f>1417672.95</f>
        <v>1417672.95</v>
      </c>
      <c r="AA60" s="34">
        <f>115729273.67</f>
        <v>115729273.67</v>
      </c>
      <c r="AB60" s="34"/>
      <c r="AC60" s="34"/>
      <c r="AD60" s="34"/>
      <c r="AE60" s="34">
        <f>95039402.76</f>
        <v>95039402.76</v>
      </c>
      <c r="AF60" s="34"/>
      <c r="AG60" s="13">
        <f>20689870.91</f>
        <v>20689870.91</v>
      </c>
    </row>
    <row r="61" spans="1:33" s="1" customFormat="1" ht="21.75" customHeight="1">
      <c r="A61" s="29" t="s">
        <v>177</v>
      </c>
      <c r="B61" s="29"/>
      <c r="C61" s="30" t="s">
        <v>4</v>
      </c>
      <c r="D61" s="30"/>
      <c r="E61" s="30"/>
      <c r="F61" s="30"/>
      <c r="G61" s="30"/>
      <c r="H61" s="30"/>
      <c r="I61" s="30"/>
      <c r="J61" s="30"/>
      <c r="K61" s="30" t="s">
        <v>4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 t="s">
        <v>4</v>
      </c>
      <c r="W61" s="30"/>
      <c r="X61" s="30"/>
      <c r="Y61" s="30"/>
      <c r="Z61" s="30"/>
      <c r="AA61" s="30"/>
      <c r="AB61" s="30"/>
      <c r="AC61" s="30" t="s">
        <v>4</v>
      </c>
      <c r="AD61" s="30"/>
      <c r="AE61" s="30"/>
      <c r="AF61" s="30"/>
      <c r="AG61" s="30"/>
    </row>
    <row r="62" spans="1:33" s="1" customFormat="1" ht="13.5" customHeight="1">
      <c r="A62" s="26" t="s">
        <v>4</v>
      </c>
      <c r="B62" s="26"/>
      <c r="C62" s="31" t="s">
        <v>4</v>
      </c>
      <c r="D62" s="31"/>
      <c r="E62" s="28" t="s">
        <v>178</v>
      </c>
      <c r="F62" s="28"/>
      <c r="G62" s="28"/>
      <c r="H62" s="31" t="s">
        <v>4</v>
      </c>
      <c r="I62" s="31"/>
      <c r="J62" s="31"/>
      <c r="K62" s="26" t="s">
        <v>4</v>
      </c>
      <c r="L62" s="26"/>
      <c r="M62" s="28" t="s">
        <v>179</v>
      </c>
      <c r="N62" s="28"/>
      <c r="O62" s="28"/>
      <c r="P62" s="28"/>
      <c r="Q62" s="28"/>
      <c r="R62" s="28"/>
      <c r="S62" s="28"/>
      <c r="T62" s="26" t="s">
        <v>4</v>
      </c>
      <c r="U62" s="26"/>
      <c r="V62" s="26" t="s">
        <v>4</v>
      </c>
      <c r="W62" s="26"/>
      <c r="X62" s="28" t="s">
        <v>180</v>
      </c>
      <c r="Y62" s="28"/>
      <c r="Z62" s="28"/>
      <c r="AA62" s="28"/>
      <c r="AB62" s="26" t="s">
        <v>4</v>
      </c>
      <c r="AC62" s="26"/>
      <c r="AD62" s="26"/>
      <c r="AE62" s="26"/>
      <c r="AF62" s="26"/>
      <c r="AG62" s="26"/>
    </row>
    <row r="63" spans="1:33" s="1" customFormat="1" ht="21.75" customHeight="1">
      <c r="A63" s="29" t="s">
        <v>181</v>
      </c>
      <c r="B63" s="29"/>
      <c r="C63" s="29" t="s">
        <v>4</v>
      </c>
      <c r="D63" s="29"/>
      <c r="E63" s="29"/>
      <c r="F63" s="29"/>
      <c r="G63" s="29"/>
      <c r="H63" s="29"/>
      <c r="I63" s="29"/>
      <c r="J63" s="29"/>
      <c r="K63" s="29"/>
      <c r="L63" s="30" t="s">
        <v>182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26" t="s">
        <v>4</v>
      </c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s="1" customFormat="1" ht="13.5" customHeight="1">
      <c r="A64" s="26" t="s">
        <v>4</v>
      </c>
      <c r="B64" s="26"/>
      <c r="C64" s="14" t="s">
        <v>4</v>
      </c>
      <c r="D64" s="28" t="s">
        <v>179</v>
      </c>
      <c r="E64" s="28"/>
      <c r="F64" s="28"/>
      <c r="G64" s="28"/>
      <c r="H64" s="28"/>
      <c r="I64" s="26" t="s">
        <v>4</v>
      </c>
      <c r="J64" s="26"/>
      <c r="K64" s="26" t="s">
        <v>4</v>
      </c>
      <c r="L64" s="26"/>
      <c r="M64" s="26"/>
      <c r="N64" s="28" t="s">
        <v>180</v>
      </c>
      <c r="O64" s="28"/>
      <c r="P64" s="28"/>
      <c r="Q64" s="28"/>
      <c r="R64" s="28"/>
      <c r="S64" s="26" t="s">
        <v>4</v>
      </c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s="1" customFormat="1" ht="3" customHeight="1">
      <c r="A65" s="26" t="s">
        <v>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s="1" customFormat="1" ht="13.5" customHeight="1">
      <c r="A66" s="27" t="s">
        <v>4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1:33" s="1" customFormat="1" ht="3" customHeight="1">
      <c r="A67" s="26" t="s">
        <v>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</sheetData>
  <sheetProtection/>
  <mergeCells count="392">
    <mergeCell ref="A1:AG1"/>
    <mergeCell ref="A2:AG2"/>
    <mergeCell ref="A3:AG3"/>
    <mergeCell ref="A4:AG4"/>
    <mergeCell ref="A5:AG5"/>
    <mergeCell ref="A6:AE6"/>
    <mergeCell ref="AF6:AG6"/>
    <mergeCell ref="A7:N10"/>
    <mergeCell ref="O7:X7"/>
    <mergeCell ref="Y7:AC7"/>
    <mergeCell ref="AD7:AE7"/>
    <mergeCell ref="AF7:AG7"/>
    <mergeCell ref="O8:P8"/>
    <mergeCell ref="Q8:AC8"/>
    <mergeCell ref="AD8:AE8"/>
    <mergeCell ref="AF8:AG8"/>
    <mergeCell ref="O9:T9"/>
    <mergeCell ref="U9:AC9"/>
    <mergeCell ref="AD9:AE9"/>
    <mergeCell ref="AF9:AG9"/>
    <mergeCell ref="O10:X10"/>
    <mergeCell ref="Y10:AC10"/>
    <mergeCell ref="AD10:AE10"/>
    <mergeCell ref="AF10:AG10"/>
    <mergeCell ref="A11:AG11"/>
    <mergeCell ref="A12:A13"/>
    <mergeCell ref="B12:I12"/>
    <mergeCell ref="B13:E13"/>
    <mergeCell ref="G13:I13"/>
    <mergeCell ref="J12:O13"/>
    <mergeCell ref="P12:Q13"/>
    <mergeCell ref="R12:Y13"/>
    <mergeCell ref="Z12:Z13"/>
    <mergeCell ref="AA12:AD13"/>
    <mergeCell ref="B14:E14"/>
    <mergeCell ref="G14:I14"/>
    <mergeCell ref="J14:O14"/>
    <mergeCell ref="P14:Q14"/>
    <mergeCell ref="R14:Y14"/>
    <mergeCell ref="AA14:AD14"/>
    <mergeCell ref="J15:O15"/>
    <mergeCell ref="P15:Q15"/>
    <mergeCell ref="R15:Y15"/>
    <mergeCell ref="AA15:AD15"/>
    <mergeCell ref="AE12:AF13"/>
    <mergeCell ref="AG12:AG13"/>
    <mergeCell ref="AE14:AF14"/>
    <mergeCell ref="AE15:AF15"/>
    <mergeCell ref="B16:E16"/>
    <mergeCell ref="G16:I16"/>
    <mergeCell ref="J16:O16"/>
    <mergeCell ref="P16:Q16"/>
    <mergeCell ref="R16:Y16"/>
    <mergeCell ref="AA16:AD16"/>
    <mergeCell ref="AE16:AF16"/>
    <mergeCell ref="B15:E15"/>
    <mergeCell ref="G15:I15"/>
    <mergeCell ref="AA18:AD18"/>
    <mergeCell ref="AE18:AF18"/>
    <mergeCell ref="B17:E17"/>
    <mergeCell ref="G17:I17"/>
    <mergeCell ref="J17:O17"/>
    <mergeCell ref="P17:Q17"/>
    <mergeCell ref="R17:Y17"/>
    <mergeCell ref="AA17:AD17"/>
    <mergeCell ref="J19:O19"/>
    <mergeCell ref="P19:Q19"/>
    <mergeCell ref="R19:Y19"/>
    <mergeCell ref="AA19:AD19"/>
    <mergeCell ref="AE17:AF17"/>
    <mergeCell ref="B18:E18"/>
    <mergeCell ref="G18:I18"/>
    <mergeCell ref="J18:O18"/>
    <mergeCell ref="P18:Q18"/>
    <mergeCell ref="R18:Y18"/>
    <mergeCell ref="AE19:AF19"/>
    <mergeCell ref="B20:E20"/>
    <mergeCell ref="G20:I20"/>
    <mergeCell ref="J20:O20"/>
    <mergeCell ref="P20:Q20"/>
    <mergeCell ref="R20:Y20"/>
    <mergeCell ref="AA20:AD20"/>
    <mergeCell ref="AE20:AF20"/>
    <mergeCell ref="B19:E19"/>
    <mergeCell ref="G19:I19"/>
    <mergeCell ref="AA22:AD22"/>
    <mergeCell ref="AE22:AF22"/>
    <mergeCell ref="B21:E21"/>
    <mergeCell ref="G21:I21"/>
    <mergeCell ref="J21:O21"/>
    <mergeCell ref="P21:Q21"/>
    <mergeCell ref="R21:Y21"/>
    <mergeCell ref="AA21:AD21"/>
    <mergeCell ref="J23:O23"/>
    <mergeCell ref="P23:Q23"/>
    <mergeCell ref="R23:Y23"/>
    <mergeCell ref="AA23:AD23"/>
    <mergeCell ref="AE21:AF21"/>
    <mergeCell ref="B22:E22"/>
    <mergeCell ref="G22:I22"/>
    <mergeCell ref="J22:O22"/>
    <mergeCell ref="P22:Q22"/>
    <mergeCell ref="R22:Y22"/>
    <mergeCell ref="AE23:AF23"/>
    <mergeCell ref="B24:E24"/>
    <mergeCell ref="G24:I24"/>
    <mergeCell ref="J24:O24"/>
    <mergeCell ref="P24:Q24"/>
    <mergeCell ref="R24:Y24"/>
    <mergeCell ref="AA24:AD24"/>
    <mergeCell ref="AE24:AF24"/>
    <mergeCell ref="B23:E23"/>
    <mergeCell ref="G23:I23"/>
    <mergeCell ref="AA26:AD26"/>
    <mergeCell ref="AE26:AF26"/>
    <mergeCell ref="B25:E25"/>
    <mergeCell ref="G25:I25"/>
    <mergeCell ref="J25:O25"/>
    <mergeCell ref="P25:Q25"/>
    <mergeCell ref="R25:Y25"/>
    <mergeCell ref="AA25:AD25"/>
    <mergeCell ref="J27:O27"/>
    <mergeCell ref="P27:Q27"/>
    <mergeCell ref="R27:Y27"/>
    <mergeCell ref="AA27:AD27"/>
    <mergeCell ref="AE25:AF25"/>
    <mergeCell ref="B26:E26"/>
    <mergeCell ref="G26:I26"/>
    <mergeCell ref="J26:O26"/>
    <mergeCell ref="P26:Q26"/>
    <mergeCell ref="R26:Y26"/>
    <mergeCell ref="AE27:AF27"/>
    <mergeCell ref="B28:E28"/>
    <mergeCell ref="G28:I28"/>
    <mergeCell ref="J28:O28"/>
    <mergeCell ref="P28:Q28"/>
    <mergeCell ref="R28:Y28"/>
    <mergeCell ref="AA28:AD28"/>
    <mergeCell ref="AE28:AF28"/>
    <mergeCell ref="B27:E27"/>
    <mergeCell ref="G27:I27"/>
    <mergeCell ref="AA30:AD30"/>
    <mergeCell ref="AE30:AF30"/>
    <mergeCell ref="B29:E29"/>
    <mergeCell ref="G29:I29"/>
    <mergeCell ref="J29:O29"/>
    <mergeCell ref="P29:Q29"/>
    <mergeCell ref="R29:Y29"/>
    <mergeCell ref="AA29:AD29"/>
    <mergeCell ref="J31:O31"/>
    <mergeCell ref="P31:Q31"/>
    <mergeCell ref="R31:Y31"/>
    <mergeCell ref="AA31:AD31"/>
    <mergeCell ref="AE29:AF29"/>
    <mergeCell ref="B30:E30"/>
    <mergeCell ref="G30:I30"/>
    <mergeCell ref="J30:O30"/>
    <mergeCell ref="P30:Q30"/>
    <mergeCell ref="R30:Y30"/>
    <mergeCell ref="AE31:AF31"/>
    <mergeCell ref="B32:E32"/>
    <mergeCell ref="G32:I32"/>
    <mergeCell ref="J32:O32"/>
    <mergeCell ref="P32:Q32"/>
    <mergeCell ref="R32:Y32"/>
    <mergeCell ref="AA32:AD32"/>
    <mergeCell ref="AE32:AF32"/>
    <mergeCell ref="B31:E31"/>
    <mergeCell ref="G31:I31"/>
    <mergeCell ref="AA34:AD34"/>
    <mergeCell ref="AE34:AF34"/>
    <mergeCell ref="B33:E33"/>
    <mergeCell ref="G33:I33"/>
    <mergeCell ref="J33:O33"/>
    <mergeCell ref="P33:Q33"/>
    <mergeCell ref="R33:Y33"/>
    <mergeCell ref="AA33:AD33"/>
    <mergeCell ref="J35:O35"/>
    <mergeCell ref="P35:Q35"/>
    <mergeCell ref="R35:Y35"/>
    <mergeCell ref="AA35:AD35"/>
    <mergeCell ref="AE33:AF33"/>
    <mergeCell ref="B34:E34"/>
    <mergeCell ref="G34:I34"/>
    <mergeCell ref="J34:O34"/>
    <mergeCell ref="P34:Q34"/>
    <mergeCell ref="R34:Y34"/>
    <mergeCell ref="AE35:AF35"/>
    <mergeCell ref="B36:E36"/>
    <mergeCell ref="G36:I36"/>
    <mergeCell ref="J36:O36"/>
    <mergeCell ref="P36:Q36"/>
    <mergeCell ref="R36:Y36"/>
    <mergeCell ref="AA36:AD36"/>
    <mergeCell ref="AE36:AF36"/>
    <mergeCell ref="B35:E35"/>
    <mergeCell ref="G35:I35"/>
    <mergeCell ref="AA38:AD38"/>
    <mergeCell ref="AE38:AF38"/>
    <mergeCell ref="B37:E37"/>
    <mergeCell ref="G37:I37"/>
    <mergeCell ref="J37:O37"/>
    <mergeCell ref="P37:Q37"/>
    <mergeCell ref="R37:Y37"/>
    <mergeCell ref="AA37:AD37"/>
    <mergeCell ref="J39:O39"/>
    <mergeCell ref="P39:Q39"/>
    <mergeCell ref="R39:Y39"/>
    <mergeCell ref="AA39:AD39"/>
    <mergeCell ref="AE37:AF37"/>
    <mergeCell ref="B38:E38"/>
    <mergeCell ref="G38:I38"/>
    <mergeCell ref="J38:O38"/>
    <mergeCell ref="P38:Q38"/>
    <mergeCell ref="R38:Y38"/>
    <mergeCell ref="AE39:AF39"/>
    <mergeCell ref="B40:E40"/>
    <mergeCell ref="G40:I40"/>
    <mergeCell ref="J40:O40"/>
    <mergeCell ref="P40:Q40"/>
    <mergeCell ref="R40:Y40"/>
    <mergeCell ref="AA40:AD40"/>
    <mergeCell ref="AE40:AF40"/>
    <mergeCell ref="B39:E39"/>
    <mergeCell ref="G39:I39"/>
    <mergeCell ref="AA42:AD42"/>
    <mergeCell ref="AE42:AF42"/>
    <mergeCell ref="B41:E41"/>
    <mergeCell ref="G41:I41"/>
    <mergeCell ref="J41:O41"/>
    <mergeCell ref="P41:Q41"/>
    <mergeCell ref="R41:Y41"/>
    <mergeCell ref="AA41:AD41"/>
    <mergeCell ref="J43:O43"/>
    <mergeCell ref="P43:Q43"/>
    <mergeCell ref="R43:Y43"/>
    <mergeCell ref="AA43:AD43"/>
    <mergeCell ref="AE41:AF41"/>
    <mergeCell ref="B42:E42"/>
    <mergeCell ref="G42:I42"/>
    <mergeCell ref="J42:O42"/>
    <mergeCell ref="P42:Q42"/>
    <mergeCell ref="R42:Y42"/>
    <mergeCell ref="AE43:AF43"/>
    <mergeCell ref="B44:E44"/>
    <mergeCell ref="G44:I44"/>
    <mergeCell ref="J44:O44"/>
    <mergeCell ref="P44:Q44"/>
    <mergeCell ref="R44:Y44"/>
    <mergeCell ref="AA44:AD44"/>
    <mergeCell ref="AE44:AF44"/>
    <mergeCell ref="B43:E43"/>
    <mergeCell ref="G43:I43"/>
    <mergeCell ref="AA46:AD46"/>
    <mergeCell ref="AE46:AF46"/>
    <mergeCell ref="B45:E45"/>
    <mergeCell ref="G45:I45"/>
    <mergeCell ref="J45:O45"/>
    <mergeCell ref="P45:Q45"/>
    <mergeCell ref="R45:Y45"/>
    <mergeCell ref="AA45:AD45"/>
    <mergeCell ref="J47:O47"/>
    <mergeCell ref="P47:Q47"/>
    <mergeCell ref="R47:Y47"/>
    <mergeCell ref="AA47:AD47"/>
    <mergeCell ref="AE45:AF45"/>
    <mergeCell ref="B46:E46"/>
    <mergeCell ref="G46:I46"/>
    <mergeCell ref="J46:O46"/>
    <mergeCell ref="P46:Q46"/>
    <mergeCell ref="R46:Y46"/>
    <mergeCell ref="AE47:AF47"/>
    <mergeCell ref="B48:E48"/>
    <mergeCell ref="G48:I48"/>
    <mergeCell ref="J48:O48"/>
    <mergeCell ref="P48:Q48"/>
    <mergeCell ref="R48:Y48"/>
    <mergeCell ref="AA48:AD48"/>
    <mergeCell ref="AE48:AF48"/>
    <mergeCell ref="B47:E47"/>
    <mergeCell ref="G47:I47"/>
    <mergeCell ref="AA50:AD50"/>
    <mergeCell ref="AE50:AF50"/>
    <mergeCell ref="B49:E49"/>
    <mergeCell ref="G49:I49"/>
    <mergeCell ref="J49:O49"/>
    <mergeCell ref="P49:Q49"/>
    <mergeCell ref="R49:Y49"/>
    <mergeCell ref="AA49:AD49"/>
    <mergeCell ref="J51:O51"/>
    <mergeCell ref="P51:Q51"/>
    <mergeCell ref="R51:Y51"/>
    <mergeCell ref="AA51:AD51"/>
    <mergeCell ref="AE49:AF49"/>
    <mergeCell ref="B50:E50"/>
    <mergeCell ref="G50:I50"/>
    <mergeCell ref="J50:O50"/>
    <mergeCell ref="P50:Q50"/>
    <mergeCell ref="R50:Y50"/>
    <mergeCell ref="AE51:AF51"/>
    <mergeCell ref="B52:E52"/>
    <mergeCell ref="G52:I52"/>
    <mergeCell ref="J52:O52"/>
    <mergeCell ref="P52:Q52"/>
    <mergeCell ref="R52:Y52"/>
    <mergeCell ref="AA52:AD52"/>
    <mergeCell ref="AE52:AF52"/>
    <mergeCell ref="B51:E51"/>
    <mergeCell ref="G51:I51"/>
    <mergeCell ref="AA54:AD54"/>
    <mergeCell ref="AE54:AF54"/>
    <mergeCell ref="B53:E53"/>
    <mergeCell ref="G53:I53"/>
    <mergeCell ref="J53:O53"/>
    <mergeCell ref="P53:Q53"/>
    <mergeCell ref="R53:Y53"/>
    <mergeCell ref="AA53:AD53"/>
    <mergeCell ref="J55:O55"/>
    <mergeCell ref="P55:Q55"/>
    <mergeCell ref="R55:Y55"/>
    <mergeCell ref="AA55:AD55"/>
    <mergeCell ref="AE53:AF53"/>
    <mergeCell ref="B54:E54"/>
    <mergeCell ref="G54:I54"/>
    <mergeCell ref="J54:O54"/>
    <mergeCell ref="P54:Q54"/>
    <mergeCell ref="R54:Y54"/>
    <mergeCell ref="AE55:AF55"/>
    <mergeCell ref="B56:E56"/>
    <mergeCell ref="G56:I56"/>
    <mergeCell ref="J56:O56"/>
    <mergeCell ref="P56:Q56"/>
    <mergeCell ref="R56:Y56"/>
    <mergeCell ref="AA56:AD56"/>
    <mergeCell ref="AE56:AF56"/>
    <mergeCell ref="B55:E55"/>
    <mergeCell ref="G55:I55"/>
    <mergeCell ref="AE58:AF58"/>
    <mergeCell ref="B57:E57"/>
    <mergeCell ref="G57:I57"/>
    <mergeCell ref="J57:O57"/>
    <mergeCell ref="P57:Q57"/>
    <mergeCell ref="R57:Y57"/>
    <mergeCell ref="AA57:AD57"/>
    <mergeCell ref="P59:Q59"/>
    <mergeCell ref="R59:Y59"/>
    <mergeCell ref="AA59:AD59"/>
    <mergeCell ref="AE57:AF57"/>
    <mergeCell ref="B58:E58"/>
    <mergeCell ref="G58:I58"/>
    <mergeCell ref="J58:O58"/>
    <mergeCell ref="P58:Q58"/>
    <mergeCell ref="R58:Y58"/>
    <mergeCell ref="AA58:AD58"/>
    <mergeCell ref="AE59:AF59"/>
    <mergeCell ref="A60:I60"/>
    <mergeCell ref="J60:O60"/>
    <mergeCell ref="P60:Q60"/>
    <mergeCell ref="R60:Y60"/>
    <mergeCell ref="AA60:AD60"/>
    <mergeCell ref="AE60:AF60"/>
    <mergeCell ref="B59:E59"/>
    <mergeCell ref="G59:I59"/>
    <mergeCell ref="J59:O59"/>
    <mergeCell ref="A61:B61"/>
    <mergeCell ref="C61:J61"/>
    <mergeCell ref="K61:U61"/>
    <mergeCell ref="V61:AB61"/>
    <mergeCell ref="AC61:AG61"/>
    <mergeCell ref="A62:B62"/>
    <mergeCell ref="C62:D62"/>
    <mergeCell ref="E62:G62"/>
    <mergeCell ref="H62:J62"/>
    <mergeCell ref="K62:L62"/>
    <mergeCell ref="M62:S62"/>
    <mergeCell ref="T62:U62"/>
    <mergeCell ref="V62:W62"/>
    <mergeCell ref="X62:AA62"/>
    <mergeCell ref="AB62:AG62"/>
    <mergeCell ref="A63:B63"/>
    <mergeCell ref="C63:K63"/>
    <mergeCell ref="L63:V63"/>
    <mergeCell ref="W63:AG63"/>
    <mergeCell ref="A65:AG65"/>
    <mergeCell ref="A66:AG66"/>
    <mergeCell ref="A67:AG67"/>
    <mergeCell ref="A64:B64"/>
    <mergeCell ref="D64:H64"/>
    <mergeCell ref="I64:J64"/>
    <mergeCell ref="K64:M64"/>
    <mergeCell ref="N64:R64"/>
    <mergeCell ref="S64:AG64"/>
  </mergeCells>
  <printOptions/>
  <pageMargins left="0.3937007874015748" right="0" top="0.5905511811023622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8515625" style="0" customWidth="1"/>
    <col min="2" max="2" width="8.57421875" style="0" customWidth="1"/>
    <col min="3" max="3" width="14.140625" style="0" customWidth="1"/>
    <col min="4" max="4" width="12.00390625" style="0" customWidth="1"/>
    <col min="5" max="5" width="15.00390625" style="0" customWidth="1"/>
    <col min="6" max="6" width="11.8515625" style="0" customWidth="1"/>
    <col min="7" max="7" width="12.28125" style="0" customWidth="1"/>
    <col min="8" max="8" width="11.8515625" style="0" customWidth="1"/>
    <col min="9" max="9" width="12.57421875" style="0" customWidth="1"/>
  </cols>
  <sheetData>
    <row r="3" spans="4:8" ht="18.75">
      <c r="D3" s="17" t="s">
        <v>188</v>
      </c>
      <c r="E3" s="17"/>
      <c r="F3" s="17"/>
      <c r="G3" s="17"/>
      <c r="H3" s="17"/>
    </row>
    <row r="4" spans="4:8" ht="18.75">
      <c r="D4" s="17" t="s">
        <v>189</v>
      </c>
      <c r="E4" s="17"/>
      <c r="F4" s="17"/>
      <c r="G4" s="17"/>
      <c r="H4" s="17"/>
    </row>
    <row r="5" spans="4:8" ht="18.75">
      <c r="D5" s="17" t="s">
        <v>242</v>
      </c>
      <c r="E5" s="17"/>
      <c r="F5" s="17"/>
      <c r="G5" s="17"/>
      <c r="H5" s="17"/>
    </row>
    <row r="6" spans="4:9" ht="18.75">
      <c r="D6" s="17"/>
      <c r="E6" s="17"/>
      <c r="F6" s="17"/>
      <c r="H6" s="17"/>
      <c r="I6" s="17"/>
    </row>
    <row r="7" spans="1:9" s="20" customFormat="1" ht="48">
      <c r="A7" s="18" t="s">
        <v>190</v>
      </c>
      <c r="B7" s="19" t="s">
        <v>191</v>
      </c>
      <c r="C7" s="19" t="s">
        <v>192</v>
      </c>
      <c r="D7" s="19" t="s">
        <v>184</v>
      </c>
      <c r="E7" s="19" t="s">
        <v>193</v>
      </c>
      <c r="F7" s="19" t="s">
        <v>194</v>
      </c>
      <c r="G7" s="19" t="s">
        <v>195</v>
      </c>
      <c r="H7" s="19" t="s">
        <v>196</v>
      </c>
      <c r="I7" s="19" t="s">
        <v>197</v>
      </c>
    </row>
    <row r="8" spans="1:9" s="22" customFormat="1" ht="12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9" s="20" customFormat="1" ht="18.75" customHeight="1">
      <c r="A9" s="59" t="s">
        <v>198</v>
      </c>
      <c r="B9" s="60"/>
      <c r="C9" s="60"/>
      <c r="D9" s="60"/>
      <c r="E9" s="60"/>
      <c r="F9" s="60"/>
      <c r="G9" s="60"/>
      <c r="H9" s="60"/>
      <c r="I9" s="61"/>
    </row>
    <row r="10" spans="1:9" s="20" customFormat="1" ht="48" customHeight="1">
      <c r="A10" s="18">
        <v>1</v>
      </c>
      <c r="B10" s="19"/>
      <c r="C10" s="19" t="s">
        <v>199</v>
      </c>
      <c r="D10" s="19" t="s">
        <v>200</v>
      </c>
      <c r="E10" s="19" t="s">
        <v>201</v>
      </c>
      <c r="F10" s="19" t="s">
        <v>202</v>
      </c>
      <c r="G10" s="19" t="s">
        <v>203</v>
      </c>
      <c r="H10" s="19" t="s">
        <v>204</v>
      </c>
      <c r="I10" s="19" t="s">
        <v>205</v>
      </c>
    </row>
    <row r="11" spans="1:9" s="20" customFormat="1" ht="25.5" customHeight="1">
      <c r="A11" s="18">
        <v>2</v>
      </c>
      <c r="B11" s="19"/>
      <c r="C11" s="19" t="s">
        <v>40</v>
      </c>
      <c r="D11" s="19" t="s">
        <v>206</v>
      </c>
      <c r="E11" s="19" t="s">
        <v>207</v>
      </c>
      <c r="F11" s="19" t="s">
        <v>41</v>
      </c>
      <c r="G11" s="19" t="s">
        <v>208</v>
      </c>
      <c r="H11" s="19" t="s">
        <v>209</v>
      </c>
      <c r="I11" s="19" t="s">
        <v>210</v>
      </c>
    </row>
    <row r="12" spans="1:9" s="20" customFormat="1" ht="15.75" customHeight="1">
      <c r="A12" s="23" t="s">
        <v>211</v>
      </c>
      <c r="B12" s="24"/>
      <c r="C12" s="24"/>
      <c r="D12" s="24"/>
      <c r="E12" s="24"/>
      <c r="F12" s="24"/>
      <c r="G12" s="24"/>
      <c r="H12" s="24"/>
      <c r="I12" s="25"/>
    </row>
    <row r="13" spans="1:9" s="20" customFormat="1" ht="48">
      <c r="A13" s="19">
        <v>3</v>
      </c>
      <c r="B13" s="19"/>
      <c r="C13" s="19" t="s">
        <v>212</v>
      </c>
      <c r="D13" s="19" t="s">
        <v>213</v>
      </c>
      <c r="E13" s="19" t="s">
        <v>207</v>
      </c>
      <c r="F13" s="19" t="s">
        <v>214</v>
      </c>
      <c r="G13" s="19" t="s">
        <v>215</v>
      </c>
      <c r="H13" s="19"/>
      <c r="I13" s="19"/>
    </row>
    <row r="14" spans="1:9" s="20" customFormat="1" ht="48">
      <c r="A14" s="19">
        <v>4</v>
      </c>
      <c r="B14" s="19"/>
      <c r="C14" s="19" t="s">
        <v>216</v>
      </c>
      <c r="D14" s="19" t="s">
        <v>220</v>
      </c>
      <c r="E14" s="19" t="s">
        <v>207</v>
      </c>
      <c r="F14" s="19" t="s">
        <v>217</v>
      </c>
      <c r="G14" s="19" t="s">
        <v>218</v>
      </c>
      <c r="H14" s="19"/>
      <c r="I14" s="19"/>
    </row>
    <row r="15" spans="1:9" s="20" customFormat="1" ht="48">
      <c r="A15" s="19">
        <v>5</v>
      </c>
      <c r="B15" s="19"/>
      <c r="C15" s="19" t="s">
        <v>115</v>
      </c>
      <c r="D15" s="19" t="s">
        <v>219</v>
      </c>
      <c r="E15" s="19" t="s">
        <v>207</v>
      </c>
      <c r="F15" s="19" t="s">
        <v>221</v>
      </c>
      <c r="G15" s="19" t="s">
        <v>222</v>
      </c>
      <c r="H15" s="19"/>
      <c r="I15" s="19"/>
    </row>
    <row r="16" spans="1:9" s="20" customFormat="1" ht="48">
      <c r="A16" s="19">
        <v>6</v>
      </c>
      <c r="B16" s="19"/>
      <c r="C16" s="19" t="s">
        <v>223</v>
      </c>
      <c r="D16" s="19" t="s">
        <v>224</v>
      </c>
      <c r="E16" s="19" t="s">
        <v>207</v>
      </c>
      <c r="F16" s="19" t="s">
        <v>225</v>
      </c>
      <c r="G16" s="19" t="s">
        <v>226</v>
      </c>
      <c r="H16" s="19"/>
      <c r="I16" s="19"/>
    </row>
    <row r="17" spans="1:9" s="20" customFormat="1" ht="48">
      <c r="A17" s="18">
        <v>7</v>
      </c>
      <c r="B17" s="18"/>
      <c r="C17" s="18" t="s">
        <v>227</v>
      </c>
      <c r="D17" s="19" t="s">
        <v>229</v>
      </c>
      <c r="E17" s="19" t="s">
        <v>207</v>
      </c>
      <c r="F17" s="19" t="s">
        <v>228</v>
      </c>
      <c r="G17" s="18" t="s">
        <v>230</v>
      </c>
      <c r="H17" s="18"/>
      <c r="I17" s="18"/>
    </row>
    <row r="18" spans="1:9" s="20" customFormat="1" ht="21" customHeight="1">
      <c r="A18" s="23" t="s">
        <v>231</v>
      </c>
      <c r="B18" s="24"/>
      <c r="C18" s="24"/>
      <c r="D18" s="24"/>
      <c r="E18" s="24"/>
      <c r="F18" s="24"/>
      <c r="G18" s="24"/>
      <c r="H18" s="24"/>
      <c r="I18" s="25"/>
    </row>
    <row r="19" spans="1:9" s="20" customFormat="1" ht="72">
      <c r="A19" s="19">
        <v>8</v>
      </c>
      <c r="B19" s="19"/>
      <c r="C19" s="19" t="s">
        <v>232</v>
      </c>
      <c r="D19" s="19" t="s">
        <v>233</v>
      </c>
      <c r="E19" s="19" t="s">
        <v>234</v>
      </c>
      <c r="F19" s="19" t="s">
        <v>52</v>
      </c>
      <c r="G19" s="19" t="s">
        <v>235</v>
      </c>
      <c r="H19" s="19"/>
      <c r="I19" s="19"/>
    </row>
    <row r="20" spans="1:9" s="20" customFormat="1" ht="72">
      <c r="A20" s="19">
        <v>9</v>
      </c>
      <c r="B20" s="19"/>
      <c r="C20" s="19" t="s">
        <v>236</v>
      </c>
      <c r="D20" s="19" t="s">
        <v>233</v>
      </c>
      <c r="E20" s="19" t="s">
        <v>234</v>
      </c>
      <c r="F20" s="19" t="s">
        <v>54</v>
      </c>
      <c r="G20" s="19" t="s">
        <v>237</v>
      </c>
      <c r="H20" s="19"/>
      <c r="I20" s="19"/>
    </row>
    <row r="21" spans="1:9" s="20" customFormat="1" ht="72">
      <c r="A21" s="19">
        <v>10</v>
      </c>
      <c r="B21" s="19"/>
      <c r="C21" s="19" t="s">
        <v>238</v>
      </c>
      <c r="D21" s="19" t="s">
        <v>233</v>
      </c>
      <c r="E21" s="19" t="s">
        <v>234</v>
      </c>
      <c r="F21" s="19" t="s">
        <v>56</v>
      </c>
      <c r="G21" s="19" t="s">
        <v>239</v>
      </c>
      <c r="H21" s="19"/>
      <c r="I21" s="19"/>
    </row>
    <row r="22" spans="1:9" s="20" customFormat="1" ht="72">
      <c r="A22" s="19">
        <v>11</v>
      </c>
      <c r="B22" s="19"/>
      <c r="C22" s="19" t="s">
        <v>57</v>
      </c>
      <c r="D22" s="19" t="s">
        <v>233</v>
      </c>
      <c r="E22" s="19" t="s">
        <v>234</v>
      </c>
      <c r="F22" s="19" t="s">
        <v>240</v>
      </c>
      <c r="G22" s="19" t="s">
        <v>241</v>
      </c>
      <c r="H22" s="19"/>
      <c r="I22" s="19"/>
    </row>
  </sheetData>
  <sheetProtection/>
  <mergeCells count="1">
    <mergeCell ref="A9:I9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Деля</cp:lastModifiedBy>
  <cp:lastPrinted>2017-05-04T11:46:50Z</cp:lastPrinted>
  <dcterms:created xsi:type="dcterms:W3CDTF">2016-11-15T07:44:13Z</dcterms:created>
  <dcterms:modified xsi:type="dcterms:W3CDTF">2018-09-18T12:29:30Z</dcterms:modified>
  <cp:category/>
  <cp:version/>
  <cp:contentType/>
  <cp:contentStatus/>
</cp:coreProperties>
</file>